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5" activeTab="6"/>
  </bookViews>
  <sheets>
    <sheet name="GDP" sheetId="7" r:id="rId1"/>
    <sheet name="农业总产值增加值" sheetId="18" r:id="rId2"/>
    <sheet name="工业总产值" sheetId="11" r:id="rId3"/>
    <sheet name="工业增加值" sheetId="10" r:id="rId4"/>
    <sheet name="主要工业产品产量" sheetId="12" r:id="rId5"/>
    <sheet name="规模以上工业企业经济效益" sheetId="13" r:id="rId6"/>
    <sheet name="能源" sheetId="19" r:id="rId7"/>
    <sheet name="固定资产投资" sheetId="14" r:id="rId8"/>
    <sheet name="批零业" sheetId="15" r:id="rId9"/>
    <sheet name="住餐业" sheetId="16" r:id="rId10"/>
    <sheet name="零售总额" sheetId="17" r:id="rId11"/>
    <sheet name="财政" sheetId="4" r:id="rId12"/>
    <sheet name="金融" sheetId="5" r:id="rId13"/>
    <sheet name="运输邮电" sheetId="8" r:id="rId14"/>
    <sheet name="人民生活" sheetId="9" r:id="rId15"/>
    <sheet name="价格" sheetId="6" r:id="rId16"/>
  </sheets>
  <externalReferences>
    <externalReference r:id="rId17"/>
  </externalReferences>
  <definedNames>
    <definedName name="_xlnm.Print_Area" localSheetId="8">批零业!$A:$D</definedName>
    <definedName name="_xlnm.Print_Area" localSheetId="9">住餐业!$A:$D</definedName>
    <definedName name="_xlnm.Print_Area" localSheetId="10">零售总额!$A$1:$D$27</definedName>
  </definedNames>
  <calcPr calcId="144525"/>
</workbook>
</file>

<file path=xl/sharedStrings.xml><?xml version="1.0" encoding="utf-8"?>
<sst xmlns="http://schemas.openxmlformats.org/spreadsheetml/2006/main" count="489" uniqueCount="288">
  <si>
    <t>地区生产总值</t>
  </si>
  <si>
    <t>单位：万元</t>
  </si>
  <si>
    <t>指标名称</t>
  </si>
  <si>
    <t>前三季度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</si>
  <si>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</si>
  <si>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</si>
  <si>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</si>
  <si>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</si>
  <si>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</si>
  <si>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</si>
  <si>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</si>
  <si>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</si>
  <si>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</si>
  <si>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</si>
  <si>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</si>
  <si>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</si>
  <si>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</si>
  <si>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</si>
  <si>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</si>
  <si>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单位：万元、%</t>
  </si>
  <si>
    <t>一、农业总产值</t>
  </si>
  <si>
    <t>4.66</t>
  </si>
  <si>
    <t xml:space="preserve">        共和县</t>
  </si>
  <si>
    <t>4.7</t>
  </si>
  <si>
    <t xml:space="preserve">        同德县</t>
  </si>
  <si>
    <t>4.65</t>
  </si>
  <si>
    <t xml:space="preserve">        贵德县</t>
  </si>
  <si>
    <t>4.56</t>
  </si>
  <si>
    <t xml:space="preserve">        兴海县</t>
  </si>
  <si>
    <t xml:space="preserve">        贵南县</t>
  </si>
  <si>
    <t>4.75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</si>
  <si>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</si>
  <si>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</si>
  <si>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</si>
  <si>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</si>
  <si>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</si>
  <si>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</si>
  <si>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工业生产(二）</t>
  </si>
  <si>
    <t>指标</t>
  </si>
  <si>
    <t>2015年1-4月</t>
  </si>
  <si>
    <t>2022年1-9月</t>
  </si>
  <si>
    <t>2021年1-9月</t>
  </si>
  <si>
    <t>同比提高，回落(+、-）百分点</t>
  </si>
  <si>
    <t>一、工业总产值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</si>
  <si>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1.</t>
    </r>
    <r>
      <rPr>
        <sz val="12"/>
        <color indexed="8"/>
        <rFont val="宋体"/>
        <charset val="134"/>
      </rPr>
      <t>规模以上工业企业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</si>
  <si>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</si>
  <si>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</si>
  <si>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</si>
  <si>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股份制企业</t>
    </r>
  </si>
  <si>
    <t xml:space="preserve">    2.规模以下工业企业</t>
  </si>
  <si>
    <r>
      <rPr>
        <sz val="12"/>
        <color indexed="8"/>
        <rFont val="宋体"/>
        <charset val="134"/>
      </rPr>
      <t xml:space="preserve">    3.</t>
    </r>
    <r>
      <rPr>
        <sz val="12"/>
        <color indexed="8"/>
        <rFont val="宋体"/>
        <charset val="134"/>
      </rPr>
      <t>按隶属关系分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</si>
  <si>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</si>
  <si>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</si>
  <si>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二、工业产销率（%）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</si>
  <si>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股份制企业</t>
    </r>
  </si>
  <si>
    <t>工业生产（一）</t>
  </si>
  <si>
    <t>同比提高、回落(+、-）百分点</t>
  </si>
  <si>
    <t>工业增加值</t>
  </si>
  <si>
    <r>
      <rPr>
        <sz val="12"/>
        <color indexed="8"/>
        <rFont val="宋体"/>
        <charset val="134"/>
      </rPr>
      <t xml:space="preserve">    1.</t>
    </r>
    <r>
      <rPr>
        <sz val="12"/>
        <color indexed="8"/>
        <rFont val="宋体"/>
        <charset val="134"/>
      </rPr>
      <t>按地区分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</si>
  <si>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同徳县</t>
    </r>
  </si>
  <si>
    <t xml:space="preserve">                                               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</si>
  <si>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贵徳县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</si>
  <si>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兴海县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</si>
  <si>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贵南县</t>
    </r>
  </si>
  <si>
    <r>
      <rPr>
        <sz val="12"/>
        <color indexed="8"/>
        <rFont val="宋体"/>
        <charset val="134"/>
      </rPr>
      <t xml:space="preserve">    2.</t>
    </r>
    <r>
      <rPr>
        <sz val="12"/>
        <color indexed="8"/>
        <rFont val="宋体"/>
        <charset val="134"/>
      </rPr>
      <t>按规模分</t>
    </r>
  </si>
  <si>
    <t xml:space="preserve">      规模以上工业企业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</si>
  <si>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</si>
  <si>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  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</si>
  <si>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其中：国有企业</t>
    </r>
  </si>
  <si>
    <t xml:space="preserve">              股份制企业</t>
  </si>
  <si>
    <t xml:space="preserve">        其中：光伏发电</t>
  </si>
  <si>
    <t xml:space="preserve">              风力发电</t>
  </si>
  <si>
    <t xml:space="preserve">      规模以下工业企业</t>
  </si>
  <si>
    <t xml:space="preserve">      省属工业企业</t>
  </si>
  <si>
    <t xml:space="preserve">      州属工业企业</t>
  </si>
  <si>
    <r>
      <rPr>
        <sz val="12"/>
        <color indexed="8"/>
        <rFont val="宋体"/>
        <charset val="134"/>
      </rP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</si>
  <si>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主要工业产品产量</t>
  </si>
  <si>
    <t>单位</t>
  </si>
  <si>
    <t>1-9月</t>
  </si>
  <si>
    <t>同期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</si>
  <si>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</si>
  <si>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</si>
  <si>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</si>
  <si>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</si>
  <si>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</si>
  <si>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</si>
  <si>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</si>
  <si>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</si>
  <si>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</si>
  <si>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</si>
  <si>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</si>
  <si>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</si>
  <si>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</si>
  <si>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</si>
  <si>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</si>
  <si>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</si>
  <si>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</si>
  <si>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</si>
  <si>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水泥</t>
  </si>
  <si>
    <t>水泥熟料</t>
  </si>
  <si>
    <t>商品混凝土</t>
  </si>
  <si>
    <t>立方米</t>
  </si>
  <si>
    <t>塑料管制品</t>
  </si>
  <si>
    <t>风机</t>
  </si>
  <si>
    <t>台</t>
  </si>
  <si>
    <t>-</t>
  </si>
  <si>
    <t xml:space="preserve">  注：1.“-”表示该指标当期无此数据；2.1-3月、1-6月、1-9月为全部工业主要产品产量，其余月份为规上工业主要产品产量。</t>
  </si>
  <si>
    <t>规模以上工业企业经济效益</t>
  </si>
  <si>
    <t>单位：户、万元</t>
  </si>
  <si>
    <t>1-10月</t>
  </si>
  <si>
    <t>1-8月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</si>
  <si>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</si>
  <si>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</si>
  <si>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</si>
  <si>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</si>
  <si>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</si>
  <si>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</si>
  <si>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</si>
  <si>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</si>
  <si>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</si>
  <si>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</si>
  <si>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</si>
  <si>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</si>
  <si>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</si>
  <si>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</si>
  <si>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</si>
  <si>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</si>
  <si>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</si>
  <si>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</si>
  <si>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</si>
  <si>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</si>
  <si>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</si>
  <si>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</si>
  <si>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</si>
  <si>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</si>
  <si>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规模以上工业企业能源消费</t>
  </si>
  <si>
    <t>同期增减（%）</t>
  </si>
  <si>
    <t>一、综合能源消费量</t>
  </si>
  <si>
    <t>吨标准煤</t>
  </si>
  <si>
    <t>_</t>
  </si>
  <si>
    <t>二、单位增加值能耗</t>
  </si>
  <si>
    <t>%</t>
  </si>
  <si>
    <t>1.同德县、贵南县无规模以上工业企业，“-”表示无数据。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</si>
  <si>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</si>
  <si>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</si>
  <si>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</si>
  <si>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</si>
  <si>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</si>
  <si>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</si>
  <si>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</si>
  <si>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</si>
  <si>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</si>
  <si>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</si>
  <si>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</si>
  <si>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</si>
  <si>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</si>
  <si>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</si>
  <si>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</si>
  <si>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</si>
  <si>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</si>
  <si>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</si>
  <si>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</si>
  <si>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注：1.统计范围为各种登记注册类型的法人单位、个体经营户、其他单位进行的计划总投资500万元及以上项目投资情况，不包括农户投资；。</t>
  </si>
  <si>
    <t>海南州限额以上批发和零售业商品销售情况表</t>
  </si>
  <si>
    <r>
      <rPr>
        <sz val="12"/>
        <rFont val="宋体"/>
        <charset val="134"/>
      </rPr>
      <t>1-9</t>
    </r>
    <r>
      <rPr>
        <sz val="12"/>
        <rFont val="宋体"/>
        <charset val="134"/>
      </rPr>
      <t>月</t>
    </r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</si>
  <si>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</si>
  <si>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</si>
  <si>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</si>
  <si>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</si>
  <si>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</si>
  <si>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</si>
  <si>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</si>
  <si>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</si>
  <si>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</si>
  <si>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>消费品零售总额</t>
  </si>
  <si>
    <t xml:space="preserve">    兴海县</t>
  </si>
  <si>
    <t xml:space="preserve">    贵南县</t>
  </si>
  <si>
    <t>二、商品零售额</t>
  </si>
  <si>
    <t>注：“-”表示该指标本地区当期无数据。</t>
  </si>
  <si>
    <t>海南州限额以上住宿餐饮业经营情况表</t>
  </si>
  <si>
    <r>
      <rPr>
        <sz val="12"/>
        <rFont val="宋体"/>
        <charset val="134"/>
      </rPr>
      <t>1-</t>
    </r>
    <r>
      <rPr>
        <sz val="12"/>
        <rFont val="宋体"/>
        <charset val="134"/>
      </rPr>
      <t>9</t>
    </r>
    <r>
      <rPr>
        <sz val="12"/>
        <rFont val="宋体"/>
        <charset val="134"/>
      </rPr>
      <t>月</t>
    </r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</si>
  <si>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</si>
  <si>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</si>
  <si>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</si>
  <si>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</si>
  <si>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</si>
  <si>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</si>
  <si>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</si>
  <si>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</si>
  <si>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</si>
  <si>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</si>
  <si>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</si>
  <si>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</si>
  <si>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</si>
  <si>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</si>
  <si>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</si>
  <si>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</si>
  <si>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</si>
  <si>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</si>
  <si>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</si>
  <si>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</si>
  <si>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</si>
  <si>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</si>
  <si>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</si>
  <si>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</si>
  <si>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</si>
  <si>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</si>
  <si>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</si>
  <si>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</si>
  <si>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</si>
  <si>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</si>
  <si>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</si>
  <si>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</si>
  <si>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</si>
  <si>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</si>
  <si>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</si>
  <si>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</si>
  <si>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</si>
  <si>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</si>
  <si>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</si>
  <si>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</si>
  <si>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</si>
  <si>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</si>
  <si>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</si>
  <si>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</si>
  <si>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9月末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</si>
  <si>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</si>
  <si>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</si>
  <si>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</si>
  <si>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</si>
  <si>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</si>
  <si>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</si>
  <si>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</si>
  <si>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</si>
  <si>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</si>
  <si>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</si>
  <si>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</si>
  <si>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</si>
  <si>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</si>
  <si>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</si>
  <si>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</si>
  <si>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</si>
  <si>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</si>
  <si>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</si>
  <si>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</si>
  <si>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</si>
  <si>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</si>
  <si>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</si>
  <si>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</si>
  <si>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</si>
  <si>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</si>
  <si>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</si>
  <si>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</si>
  <si>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</si>
  <si>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</si>
  <si>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</si>
  <si>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</si>
  <si>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</si>
  <si>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注：公路指标数据来自州交通运输局，邮政业务量来自州邮政管理局，通讯营业收入来自</t>
  </si>
  <si>
    <t>中国电信集团公司海南州分公司、中国移动通信集团青海有限公司海南分公司、中国联通</t>
  </si>
  <si>
    <t>网络通信有限公司海南州分公司，中国铁通有限公司青海分公司海南州支撑服务中心。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</si>
  <si>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</si>
  <si>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</si>
  <si>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</si>
  <si>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</si>
  <si>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</si>
  <si>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</si>
  <si>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</si>
  <si>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</si>
  <si>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</si>
  <si>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</si>
  <si>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</si>
  <si>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</si>
  <si>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</si>
  <si>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</si>
  <si>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（9月）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</si>
  <si>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</si>
  <si>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</si>
  <si>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</si>
  <si>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</si>
  <si>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</si>
  <si>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</si>
  <si>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</si>
  <si>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</si>
  <si>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</si>
  <si>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</si>
  <si>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</si>
  <si>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>商品零售价格指数</t>
  </si>
</sst>
</file>

<file path=xl/styles.xml><?xml version="1.0" encoding="utf-8"?>
<styleSheet xmlns="http://schemas.openxmlformats.org/spreadsheetml/2006/main">
  <numFmts count="12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0.0000_ "/>
    <numFmt numFmtId="180" formatCode="0.0_ "/>
    <numFmt numFmtId="44" formatCode="_ &quot;￥&quot;* #,##0.00_ ;_ &quot;￥&quot;* \-#,##0.00_ ;_ &quot;￥&quot;* &quot;-&quot;??_ ;_ @_ "/>
    <numFmt numFmtId="181" formatCode="0.0_);[Red]\(0.0\)"/>
    <numFmt numFmtId="182" formatCode="#,##0_ "/>
    <numFmt numFmtId="183" formatCode="0.0"/>
  </numFmts>
  <fonts count="4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9" fillId="11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38" fillId="18" borderId="27" applyNumberFormat="false" applyAlignment="false" applyProtection="false">
      <alignment vertical="center"/>
    </xf>
    <xf numFmtId="0" fontId="33" fillId="14" borderId="25" applyNumberFormat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37" fillId="0" borderId="26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9" fillId="0" borderId="26" applyNumberFormat="false" applyFill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35" fillId="0" borderId="28" applyNumberFormat="false" applyFill="false" applyAlignment="false" applyProtection="false">
      <alignment vertical="center"/>
    </xf>
    <xf numFmtId="0" fontId="32" fillId="0" borderId="24" applyNumberFormat="false" applyFill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41" fillId="0" borderId="29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0" fillId="21" borderId="30" applyNumberFormat="false" applyFont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44" fillId="2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45" fillId="26" borderId="0" applyNumberFormat="false" applyBorder="false" applyAlignment="false" applyProtection="false">
      <alignment vertical="center"/>
    </xf>
    <xf numFmtId="0" fontId="43" fillId="18" borderId="23" applyNumberFormat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3" fillId="0" borderId="0"/>
    <xf numFmtId="9" fontId="0" fillId="0" borderId="0" applyFont="false" applyFill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8" fillId="5" borderId="23" applyNumberFormat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80" fontId="0" fillId="0" borderId="3" xfId="0" applyNumberFormat="true" applyBorder="true">
      <alignment vertical="center"/>
    </xf>
    <xf numFmtId="180" fontId="0" fillId="0" borderId="4" xfId="0" applyNumberFormat="true" applyBorder="true">
      <alignment vertical="center"/>
    </xf>
    <xf numFmtId="0" fontId="0" fillId="0" borderId="2" xfId="0" applyFont="true" applyFill="true" applyBorder="true" applyAlignment="true">
      <alignment horizontal="left" vertical="center"/>
    </xf>
    <xf numFmtId="180" fontId="0" fillId="0" borderId="3" xfId="0" applyNumberFormat="true" applyFill="true" applyBorder="true">
      <alignment vertical="center"/>
    </xf>
    <xf numFmtId="180" fontId="0" fillId="0" borderId="4" xfId="0" applyNumberFormat="true" applyFont="true" applyFill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1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0" fontId="0" fillId="0" borderId="3" xfId="0" applyFont="true" applyBorder="true">
      <alignment vertical="center"/>
    </xf>
    <xf numFmtId="0" fontId="0" fillId="0" borderId="5" xfId="0" applyBorder="true" applyAlignment="true">
      <alignment vertical="center"/>
    </xf>
    <xf numFmtId="0" fontId="0" fillId="0" borderId="0" xfId="0" applyAlignment="true">
      <alignment vertical="center"/>
    </xf>
    <xf numFmtId="183" fontId="0" fillId="0" borderId="4" xfId="0" applyNumberFormat="true" applyBorder="true">
      <alignment vertical="center"/>
    </xf>
    <xf numFmtId="0" fontId="0" fillId="2" borderId="3" xfId="0" applyFill="true" applyBorder="true">
      <alignment vertical="center"/>
    </xf>
    <xf numFmtId="183" fontId="0" fillId="2" borderId="4" xfId="0" applyNumberFormat="true" applyFill="true" applyBorder="true">
      <alignment vertical="center"/>
    </xf>
    <xf numFmtId="0" fontId="0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0" fontId="0" fillId="2" borderId="0" xfId="0" applyFill="true" applyBorder="true">
      <alignment vertical="center"/>
    </xf>
    <xf numFmtId="0" fontId="0" fillId="0" borderId="0" xfId="0" applyBorder="true">
      <alignment vertical="center"/>
    </xf>
    <xf numFmtId="0" fontId="3" fillId="0" borderId="0" xfId="0" applyFont="true" applyFill="true" applyBorder="true" applyAlignment="true">
      <alignment vertical="center"/>
    </xf>
    <xf numFmtId="181" fontId="3" fillId="0" borderId="0" xfId="0" applyNumberFormat="true" applyFont="true" applyFill="true" applyBorder="true" applyAlignment="true">
      <alignment vertical="center"/>
    </xf>
    <xf numFmtId="0" fontId="4" fillId="0" borderId="0" xfId="40" applyFont="true" applyAlignment="true">
      <alignment horizontal="center"/>
    </xf>
    <xf numFmtId="0" fontId="3" fillId="0" borderId="0" xfId="40" applyAlignment="true">
      <alignment horizontal="center"/>
    </xf>
    <xf numFmtId="0" fontId="3" fillId="0" borderId="2" xfId="40" applyBorder="true" applyAlignment="true">
      <alignment horizontal="center" vertical="center"/>
    </xf>
    <xf numFmtId="0" fontId="3" fillId="0" borderId="6" xfId="40" applyFont="true" applyBorder="true" applyAlignment="true">
      <alignment horizontal="center" vertical="center"/>
    </xf>
    <xf numFmtId="181" fontId="3" fillId="0" borderId="6" xfId="40" applyNumberFormat="true" applyFont="true" applyBorder="true" applyAlignment="true">
      <alignment horizontal="center" vertical="center"/>
    </xf>
    <xf numFmtId="0" fontId="3" fillId="0" borderId="4" xfId="40" applyBorder="true" applyAlignment="true">
      <alignment horizontal="center" vertical="center"/>
    </xf>
    <xf numFmtId="0" fontId="3" fillId="0" borderId="7" xfId="40" applyBorder="true" applyAlignment="true">
      <alignment horizontal="center" vertical="center"/>
    </xf>
    <xf numFmtId="181" fontId="3" fillId="0" borderId="7" xfId="40" applyNumberFormat="true" applyFont="true" applyBorder="true" applyAlignment="true">
      <alignment horizontal="center" vertical="center"/>
    </xf>
    <xf numFmtId="0" fontId="3" fillId="0" borderId="2" xfId="40" applyBorder="true"/>
    <xf numFmtId="180" fontId="3" fillId="0" borderId="3" xfId="40" applyNumberFormat="true" applyBorder="true" applyAlignment="true">
      <alignment horizontal="center"/>
    </xf>
    <xf numFmtId="181" fontId="3" fillId="0" borderId="4" xfId="40" applyNumberFormat="true" applyBorder="true" applyAlignment="true">
      <alignment horizontal="center"/>
    </xf>
    <xf numFmtId="180" fontId="3" fillId="0" borderId="4" xfId="40" applyNumberFormat="true" applyBorder="true" applyAlignment="true">
      <alignment horizontal="center"/>
    </xf>
    <xf numFmtId="0" fontId="3" fillId="0" borderId="3" xfId="40" applyBorder="true"/>
    <xf numFmtId="181" fontId="3" fillId="0" borderId="4" xfId="40" applyNumberFormat="true" applyBorder="true"/>
    <xf numFmtId="181" fontId="3" fillId="0" borderId="4" xfId="40" applyNumberFormat="true" applyFont="true" applyBorder="true" applyAlignment="true">
      <alignment horizontal="center"/>
    </xf>
    <xf numFmtId="181" fontId="3" fillId="0" borderId="3" xfId="40" applyNumberFormat="true" applyBorder="true" applyAlignment="true">
      <alignment horizontal="center"/>
    </xf>
    <xf numFmtId="181" fontId="3" fillId="0" borderId="3" xfId="40" applyNumberFormat="true" applyBorder="true" applyAlignment="true">
      <alignment horizontal="center" vertical="center"/>
    </xf>
    <xf numFmtId="181" fontId="3" fillId="0" borderId="4" xfId="40" applyNumberFormat="true" applyBorder="true" applyAlignment="true">
      <alignment horizontal="center" vertical="center"/>
    </xf>
    <xf numFmtId="0" fontId="3" fillId="0" borderId="3" xfId="40" applyBorder="true" applyAlignment="true">
      <alignment horizontal="center" vertical="center"/>
    </xf>
    <xf numFmtId="180" fontId="3" fillId="0" borderId="3" xfId="40" applyNumberFormat="true" applyBorder="true" applyAlignment="true">
      <alignment horizontal="center" vertical="center"/>
    </xf>
    <xf numFmtId="180" fontId="3" fillId="0" borderId="0" xfId="0" applyNumberFormat="true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180" fontId="3" fillId="0" borderId="1" xfId="0" applyNumberFormat="true" applyFont="true" applyFill="true" applyBorder="true" applyAlignment="true">
      <alignment horizontal="right" vertical="center"/>
    </xf>
    <xf numFmtId="0" fontId="3" fillId="0" borderId="2" xfId="0" applyFont="true" applyFill="true" applyBorder="true" applyAlignment="true">
      <alignment vertical="center"/>
    </xf>
    <xf numFmtId="180" fontId="3" fillId="0" borderId="3" xfId="0" applyNumberFormat="true" applyFont="true" applyFill="true" applyBorder="true" applyAlignment="true">
      <alignment horizontal="center" vertical="center"/>
    </xf>
    <xf numFmtId="181" fontId="3" fillId="0" borderId="3" xfId="0" applyNumberFormat="true" applyFont="true" applyFill="true" applyBorder="true" applyAlignment="true">
      <alignment horizontal="center" vertical="center"/>
    </xf>
    <xf numFmtId="180" fontId="3" fillId="0" borderId="4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81" fontId="7" fillId="0" borderId="3" xfId="0" applyNumberFormat="true" applyFont="true" applyFill="true" applyBorder="true" applyAlignment="true">
      <alignment horizontal="right" vertical="center"/>
    </xf>
    <xf numFmtId="180" fontId="7" fillId="0" borderId="4" xfId="0" applyNumberFormat="true" applyFont="true" applyFill="true" applyBorder="true" applyAlignment="true">
      <alignment horizontal="right" vertical="center"/>
    </xf>
    <xf numFmtId="181" fontId="3" fillId="0" borderId="3" xfId="0" applyNumberFormat="true" applyFont="true" applyFill="true" applyBorder="true" applyAlignment="true">
      <alignment horizontal="right" vertical="center"/>
    </xf>
    <xf numFmtId="181" fontId="3" fillId="0" borderId="4" xfId="0" applyNumberFormat="true" applyFont="true" applyFill="true" applyBorder="true" applyAlignment="true">
      <alignment horizontal="right" vertical="center"/>
    </xf>
    <xf numFmtId="181" fontId="5" fillId="0" borderId="0" xfId="0" applyNumberFormat="true" applyFont="true" applyFill="true" applyBorder="true" applyAlignment="true">
      <alignment vertical="center"/>
    </xf>
    <xf numFmtId="180" fontId="5" fillId="0" borderId="0" xfId="0" applyNumberFormat="true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vertical="center"/>
    </xf>
    <xf numFmtId="180" fontId="7" fillId="0" borderId="3" xfId="0" applyNumberFormat="true" applyFont="true" applyFill="true" applyBorder="true" applyAlignment="true">
      <alignment horizontal="right" vertical="center"/>
    </xf>
    <xf numFmtId="180" fontId="7" fillId="0" borderId="4" xfId="0" applyNumberFormat="true" applyFont="true" applyFill="true" applyBorder="true" applyAlignment="true">
      <alignment vertical="center"/>
    </xf>
    <xf numFmtId="180" fontId="3" fillId="0" borderId="3" xfId="0" applyNumberFormat="true" applyFont="true" applyFill="true" applyBorder="true" applyAlignment="true">
      <alignment vertical="center"/>
    </xf>
    <xf numFmtId="180" fontId="3" fillId="0" borderId="3" xfId="0" applyNumberFormat="true" applyFont="true" applyFill="true" applyBorder="true" applyAlignment="true">
      <alignment horizontal="right" vertical="center"/>
    </xf>
    <xf numFmtId="180" fontId="3" fillId="0" borderId="4" xfId="0" applyNumberFormat="true" applyFont="true" applyFill="true" applyBorder="true" applyAlignment="true">
      <alignment horizontal="right" vertical="center"/>
    </xf>
    <xf numFmtId="180" fontId="7" fillId="0" borderId="3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180" fontId="8" fillId="0" borderId="0" xfId="0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/>
    </xf>
    <xf numFmtId="180" fontId="9" fillId="0" borderId="0" xfId="0" applyNumberFormat="true" applyFont="true" applyFill="true" applyBorder="true" applyAlignment="true">
      <alignment horizontal="center"/>
    </xf>
    <xf numFmtId="0" fontId="10" fillId="0" borderId="8" xfId="0" applyFont="true" applyFill="true" applyBorder="true" applyAlignment="true">
      <alignment horizontal="center" vertical="center"/>
    </xf>
    <xf numFmtId="180" fontId="10" fillId="0" borderId="9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/>
    </xf>
    <xf numFmtId="180" fontId="11" fillId="0" borderId="4" xfId="0" applyNumberFormat="true" applyFont="true" applyFill="true" applyBorder="true" applyAlignment="true">
      <alignment horizontal="right" vertical="center" wrapText="true"/>
    </xf>
    <xf numFmtId="0" fontId="10" fillId="0" borderId="2" xfId="0" applyFont="true" applyFill="true" applyBorder="true" applyAlignment="true">
      <alignment horizontal="left"/>
    </xf>
    <xf numFmtId="0" fontId="11" fillId="0" borderId="2" xfId="0" applyFont="true" applyFill="true" applyBorder="true" applyAlignment="true">
      <alignment horizontal="left"/>
    </xf>
    <xf numFmtId="0" fontId="11" fillId="0" borderId="2" xfId="0" applyFont="true" applyFill="true" applyBorder="true" applyAlignment="true">
      <alignment horizontal="center" wrapText="true" shrinkToFit="true"/>
    </xf>
    <xf numFmtId="0" fontId="11" fillId="0" borderId="2" xfId="0" applyFont="true" applyFill="true" applyBorder="true" applyAlignment="true">
      <alignment horizontal="left" wrapText="true" shrinkToFit="true"/>
    </xf>
    <xf numFmtId="0" fontId="10" fillId="0" borderId="2" xfId="0" applyFont="true" applyFill="true" applyBorder="true" applyAlignment="true">
      <alignment horizontal="left" wrapText="true" shrinkToFit="true"/>
    </xf>
    <xf numFmtId="0" fontId="11" fillId="0" borderId="2" xfId="0" applyFont="true" applyFill="true" applyBorder="true" applyAlignment="true">
      <alignment horizontal="center" vertical="center"/>
    </xf>
    <xf numFmtId="0" fontId="11" fillId="0" borderId="10" xfId="0" applyFont="true" applyFill="true" applyBorder="true" applyAlignment="true">
      <alignment horizontal="center" vertical="center"/>
    </xf>
    <xf numFmtId="180" fontId="11" fillId="0" borderId="11" xfId="0" applyNumberFormat="true" applyFont="true" applyFill="true" applyBorder="true" applyAlignment="true">
      <alignment horizontal="right" vertical="center" wrapText="true"/>
    </xf>
    <xf numFmtId="49" fontId="12" fillId="0" borderId="0" xfId="0" applyNumberFormat="true" applyFont="true" applyFill="true" applyBorder="true" applyAlignment="true">
      <alignment horizontal="left" vertical="center" wrapText="true"/>
    </xf>
    <xf numFmtId="180" fontId="13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/>
    <xf numFmtId="0" fontId="14" fillId="0" borderId="1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/>
    </xf>
    <xf numFmtId="0" fontId="15" fillId="0" borderId="3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vertical="center"/>
    </xf>
    <xf numFmtId="177" fontId="15" fillId="0" borderId="3" xfId="0" applyNumberFormat="true" applyFont="true" applyFill="true" applyBorder="true" applyAlignment="true">
      <alignment horizontal="center" vertical="center"/>
    </xf>
    <xf numFmtId="176" fontId="15" fillId="0" borderId="3" xfId="0" applyNumberFormat="true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>
      <alignment vertical="center"/>
    </xf>
    <xf numFmtId="0" fontId="16" fillId="0" borderId="5" xfId="0" applyFont="true" applyFill="true" applyBorder="true" applyAlignment="true"/>
    <xf numFmtId="0" fontId="16" fillId="0" borderId="0" xfId="0" applyFont="true" applyFill="true" applyBorder="true" applyAlignment="true"/>
    <xf numFmtId="0" fontId="15" fillId="0" borderId="4" xfId="0" applyFont="true" applyFill="true" applyBorder="true" applyAlignment="true">
      <alignment horizontal="center" vertical="center"/>
    </xf>
    <xf numFmtId="176" fontId="15" fillId="0" borderId="4" xfId="0" applyNumberFormat="true" applyFont="true" applyFill="true" applyBorder="true" applyAlignment="true">
      <alignment horizontal="center" vertical="center"/>
    </xf>
    <xf numFmtId="180" fontId="15" fillId="0" borderId="4" xfId="0" applyNumberFormat="true" applyFont="true" applyFill="true" applyBorder="true" applyAlignment="true">
      <alignment horizontal="center" vertical="center"/>
    </xf>
    <xf numFmtId="177" fontId="15" fillId="0" borderId="4" xfId="0" applyNumberFormat="true" applyFont="true" applyFill="true" applyBorder="true" applyAlignment="true">
      <alignment horizontal="center" vertical="center"/>
    </xf>
    <xf numFmtId="179" fontId="15" fillId="0" borderId="3" xfId="0" applyNumberFormat="true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/>
    <xf numFmtId="0" fontId="17" fillId="0" borderId="0" xfId="0" applyFont="true" applyFill="true" applyBorder="true" applyAlignment="true"/>
    <xf numFmtId="0" fontId="8" fillId="0" borderId="0" xfId="0" applyFont="true" applyFill="true" applyBorder="true" applyAlignment="true"/>
    <xf numFmtId="176" fontId="8" fillId="0" borderId="0" xfId="0" applyNumberFormat="true" applyFont="true" applyFill="true" applyBorder="true" applyAlignment="true">
      <alignment horizontal="right"/>
    </xf>
    <xf numFmtId="0" fontId="8" fillId="0" borderId="0" xfId="0" applyFont="true" applyFill="true" applyBorder="true" applyAlignment="true">
      <alignment horizontal="center"/>
    </xf>
    <xf numFmtId="0" fontId="8" fillId="0" borderId="0" xfId="0" applyFont="true" applyFill="true" applyBorder="true" applyAlignment="true">
      <alignment horizontal="right"/>
    </xf>
    <xf numFmtId="0" fontId="8" fillId="0" borderId="2" xfId="0" applyFont="true" applyFill="true" applyBorder="true" applyAlignment="true"/>
    <xf numFmtId="0" fontId="8" fillId="0" borderId="3" xfId="0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right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left"/>
    </xf>
    <xf numFmtId="177" fontId="8" fillId="0" borderId="3" xfId="0" applyNumberFormat="true" applyFont="true" applyFill="true" applyBorder="true" applyAlignment="true">
      <alignment horizontal="right"/>
    </xf>
    <xf numFmtId="0" fontId="8" fillId="0" borderId="4" xfId="0" applyNumberFormat="true" applyFont="true" applyFill="true" applyBorder="true" applyAlignment="true">
      <alignment horizontal="right"/>
    </xf>
    <xf numFmtId="180" fontId="8" fillId="0" borderId="4" xfId="0" applyNumberFormat="true" applyFont="true" applyFill="true" applyBorder="true" applyAlignment="true">
      <alignment horizontal="right"/>
    </xf>
    <xf numFmtId="180" fontId="8" fillId="0" borderId="3" xfId="0" applyNumberFormat="true" applyFont="true" applyFill="true" applyBorder="true" applyAlignment="true">
      <alignment horizontal="right"/>
    </xf>
    <xf numFmtId="49" fontId="8" fillId="0" borderId="4" xfId="0" applyNumberFormat="true" applyFont="true" applyFill="true" applyBorder="true" applyAlignment="true">
      <alignment horizontal="right"/>
    </xf>
    <xf numFmtId="49" fontId="8" fillId="0" borderId="3" xfId="0" applyNumberFormat="true" applyFont="true" applyFill="true" applyBorder="true" applyAlignment="true">
      <alignment horizontal="left" vertical="center"/>
    </xf>
    <xf numFmtId="177" fontId="8" fillId="0" borderId="3" xfId="0" applyNumberFormat="true" applyFont="true" applyFill="true" applyBorder="true" applyAlignment="true">
      <alignment horizontal="right" vertical="center"/>
    </xf>
    <xf numFmtId="180" fontId="8" fillId="0" borderId="4" xfId="0" applyNumberFormat="true" applyFont="true" applyFill="true" applyBorder="true" applyAlignment="true">
      <alignment horizontal="right" vertical="center"/>
    </xf>
    <xf numFmtId="0" fontId="8" fillId="0" borderId="3" xfId="0" applyFont="true" applyFill="true" applyBorder="true" applyAlignment="true"/>
    <xf numFmtId="0" fontId="17" fillId="0" borderId="2" xfId="0" applyFont="true" applyFill="true" applyBorder="true" applyAlignment="true"/>
    <xf numFmtId="0" fontId="17" fillId="0" borderId="3" xfId="0" applyFont="true" applyFill="true" applyBorder="true" applyAlignment="true">
      <alignment horizontal="left"/>
    </xf>
    <xf numFmtId="177" fontId="17" fillId="0" borderId="3" xfId="0" applyNumberFormat="true" applyFont="true" applyFill="true" applyBorder="true" applyAlignment="true">
      <alignment horizontal="right"/>
    </xf>
    <xf numFmtId="180" fontId="17" fillId="0" borderId="4" xfId="0" applyNumberFormat="true" applyFont="true" applyFill="true" applyBorder="true" applyAlignment="true">
      <alignment horizontal="right" vertical="center"/>
    </xf>
    <xf numFmtId="0" fontId="8" fillId="0" borderId="0" xfId="0" applyFont="true" applyFill="true" applyBorder="true" applyAlignment="true">
      <alignment horizontal="left" wrapText="true"/>
    </xf>
    <xf numFmtId="0" fontId="8" fillId="0" borderId="0" xfId="0" applyFont="true" applyFill="true" applyBorder="true" applyAlignment="true">
      <alignment horizontal="left"/>
    </xf>
    <xf numFmtId="0" fontId="8" fillId="0" borderId="1" xfId="0" applyFont="true" applyFill="true" applyBorder="true" applyAlignment="true">
      <alignment horizontal="right"/>
    </xf>
    <xf numFmtId="0" fontId="8" fillId="0" borderId="2" xfId="0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/>
    </xf>
    <xf numFmtId="176" fontId="8" fillId="0" borderId="4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left"/>
    </xf>
    <xf numFmtId="177" fontId="18" fillId="0" borderId="3" xfId="0" applyNumberFormat="true" applyFont="true" applyFill="true" applyBorder="true" applyAlignment="true"/>
    <xf numFmtId="177" fontId="18" fillId="0" borderId="4" xfId="0" applyNumberFormat="true" applyFont="true" applyFill="true" applyBorder="true" applyAlignment="true"/>
    <xf numFmtId="180" fontId="18" fillId="0" borderId="3" xfId="0" applyNumberFormat="true" applyFont="true" applyFill="true" applyBorder="true" applyAlignment="true"/>
    <xf numFmtId="49" fontId="8" fillId="0" borderId="2" xfId="0" applyNumberFormat="true" applyFont="true" applyFill="true" applyBorder="true" applyAlignment="true">
      <alignment horizontal="left" vertical="center"/>
    </xf>
    <xf numFmtId="177" fontId="8" fillId="0" borderId="12" xfId="0" applyNumberFormat="true" applyFont="true" applyFill="true" applyBorder="true" applyAlignment="true"/>
    <xf numFmtId="177" fontId="8" fillId="0" borderId="13" xfId="0" applyNumberFormat="true" applyFont="true" applyFill="true" applyBorder="true" applyAlignment="true"/>
    <xf numFmtId="177" fontId="18" fillId="0" borderId="3" xfId="0" applyNumberFormat="true" applyFont="true" applyFill="true" applyBorder="true" applyAlignment="true">
      <alignment vertical="center"/>
    </xf>
    <xf numFmtId="177" fontId="18" fillId="0" borderId="4" xfId="0" applyNumberFormat="true" applyFont="true" applyFill="true" applyBorder="true" applyAlignment="true">
      <alignment vertical="center"/>
    </xf>
    <xf numFmtId="176" fontId="18" fillId="0" borderId="0" xfId="0" applyNumberFormat="true" applyFont="true" applyFill="true" applyBorder="true" applyAlignment="true"/>
    <xf numFmtId="0" fontId="18" fillId="0" borderId="2" xfId="0" applyFont="true" applyFill="true" applyBorder="true" applyAlignment="true">
      <alignment horizontal="left"/>
    </xf>
    <xf numFmtId="0" fontId="8" fillId="0" borderId="0" xfId="0" applyFont="true" applyFill="true" applyBorder="true" applyAlignment="true">
      <alignment horizontal="left" vertical="center" wrapText="true"/>
    </xf>
    <xf numFmtId="180" fontId="8" fillId="0" borderId="4" xfId="0" applyNumberFormat="true" applyFont="true" applyFill="true" applyBorder="true" applyAlignment="true"/>
    <xf numFmtId="180" fontId="8" fillId="0" borderId="0" xfId="0" applyNumberFormat="true" applyFont="true" applyFill="true" applyBorder="true" applyAlignment="true"/>
    <xf numFmtId="177" fontId="8" fillId="0" borderId="0" xfId="0" applyNumberFormat="true" applyFont="true" applyFill="true" applyBorder="true" applyAlignment="true"/>
    <xf numFmtId="0" fontId="19" fillId="0" borderId="0" xfId="0" applyFont="true" applyFill="true" applyBorder="true" applyAlignment="true"/>
    <xf numFmtId="0" fontId="18" fillId="0" borderId="0" xfId="0" applyFont="true" applyFill="true" applyBorder="true" applyAlignment="true"/>
    <xf numFmtId="0" fontId="20" fillId="0" borderId="0" xfId="0" applyFont="true" applyFill="true" applyBorder="true" applyAlignment="true"/>
    <xf numFmtId="0" fontId="21" fillId="0" borderId="0" xfId="0" applyFont="true" applyFill="true" applyBorder="true" applyAlignment="true"/>
    <xf numFmtId="0" fontId="20" fillId="0" borderId="0" xfId="0" applyFont="true" applyFill="true" applyBorder="true" applyAlignment="true">
      <alignment horizontal="center"/>
    </xf>
    <xf numFmtId="176" fontId="20" fillId="0" borderId="0" xfId="0" applyNumberFormat="true" applyFont="true" applyFill="true" applyBorder="true" applyAlignment="true"/>
    <xf numFmtId="0" fontId="22" fillId="0" borderId="0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181" fontId="7" fillId="0" borderId="3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left"/>
    </xf>
    <xf numFmtId="0" fontId="3" fillId="0" borderId="4" xfId="0" applyFont="true" applyFill="true" applyBorder="true" applyAlignment="true">
      <alignment horizontal="center"/>
    </xf>
    <xf numFmtId="177" fontId="3" fillId="0" borderId="3" xfId="0" applyNumberFormat="true" applyFont="true" applyFill="true" applyBorder="true" applyAlignment="true">
      <alignment horizontal="right"/>
    </xf>
    <xf numFmtId="177" fontId="5" fillId="0" borderId="3" xfId="0" applyNumberFormat="true" applyFont="true" applyFill="true" applyBorder="true" applyAlignment="true">
      <alignment horizontal="right"/>
    </xf>
    <xf numFmtId="177" fontId="3" fillId="0" borderId="3" xfId="0" applyNumberFormat="true" applyFont="true" applyFill="true" applyBorder="true" applyAlignment="true">
      <alignment horizontal="right" vertical="center"/>
    </xf>
    <xf numFmtId="0" fontId="8" fillId="0" borderId="14" xfId="0" applyNumberFormat="true" applyFont="true" applyFill="true" applyBorder="true" applyAlignment="true">
      <alignment horizontal="left"/>
    </xf>
    <xf numFmtId="0" fontId="8" fillId="0" borderId="15" xfId="0" applyFont="true" applyFill="true" applyBorder="true" applyAlignment="true">
      <alignment horizontal="center"/>
    </xf>
    <xf numFmtId="177" fontId="3" fillId="0" borderId="4" xfId="0" applyNumberFormat="true" applyFont="true" applyFill="true" applyBorder="true" applyAlignment="true">
      <alignment horizontal="right"/>
    </xf>
    <xf numFmtId="0" fontId="8" fillId="0" borderId="0" xfId="0" applyNumberFormat="true" applyFont="true" applyFill="true" applyBorder="true" applyAlignment="true">
      <alignment horizontal="left" vertical="center" wrapText="true"/>
    </xf>
    <xf numFmtId="0" fontId="8" fillId="0" borderId="0" xfId="0" applyNumberFormat="true" applyFont="true" applyFill="true" applyBorder="true" applyAlignment="true">
      <alignment horizontal="left" vertical="center"/>
    </xf>
    <xf numFmtId="0" fontId="20" fillId="0" borderId="16" xfId="0" applyFont="true" applyFill="true" applyBorder="true" applyAlignment="true">
      <alignment horizontal="left"/>
    </xf>
    <xf numFmtId="181" fontId="7" fillId="0" borderId="2" xfId="0" applyNumberFormat="true" applyFont="true" applyFill="true" applyBorder="true" applyAlignment="true">
      <alignment horizontal="center" vertical="center"/>
    </xf>
    <xf numFmtId="0" fontId="7" fillId="0" borderId="17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23" fillId="0" borderId="0" xfId="0" applyFont="true" applyFill="true" applyBorder="true" applyAlignment="true"/>
    <xf numFmtId="182" fontId="3" fillId="0" borderId="2" xfId="0" applyNumberFormat="true" applyFont="true" applyFill="true" applyBorder="true" applyAlignment="true">
      <alignment horizontal="right"/>
    </xf>
    <xf numFmtId="180" fontId="3" fillId="0" borderId="1" xfId="0" applyNumberFormat="true" applyFont="true" applyFill="true" applyBorder="true" applyAlignment="true">
      <alignment horizontal="right"/>
    </xf>
    <xf numFmtId="180" fontId="7" fillId="0" borderId="0" xfId="0" applyNumberFormat="true" applyFont="true" applyFill="true" applyBorder="true" applyAlignment="true">
      <alignment horizontal="right"/>
    </xf>
    <xf numFmtId="182" fontId="5" fillId="0" borderId="18" xfId="0" applyNumberFormat="true" applyFont="true" applyFill="true" applyBorder="true" applyAlignment="true">
      <alignment horizontal="right"/>
    </xf>
    <xf numFmtId="182" fontId="3" fillId="0" borderId="18" xfId="0" applyNumberFormat="true" applyFont="true" applyFill="true" applyBorder="true" applyAlignment="true">
      <alignment horizontal="right" vertical="center"/>
    </xf>
    <xf numFmtId="182" fontId="21" fillId="0" borderId="14" xfId="0" applyNumberFormat="true" applyFont="true" applyFill="true" applyBorder="true" applyAlignment="true"/>
    <xf numFmtId="182" fontId="3" fillId="0" borderId="3" xfId="0" applyNumberFormat="true" applyFont="true" applyFill="true" applyBorder="true" applyAlignment="true">
      <alignment horizontal="right"/>
    </xf>
    <xf numFmtId="176" fontId="8" fillId="0" borderId="0" xfId="0" applyNumberFormat="true" applyFont="true" applyFill="true" applyBorder="true" applyAlignment="true"/>
    <xf numFmtId="0" fontId="22" fillId="0" borderId="0" xfId="0" applyFont="true" applyFill="true" applyBorder="true" applyAlignment="true"/>
    <xf numFmtId="0" fontId="22" fillId="0" borderId="0" xfId="0" applyFont="true" applyFill="true" applyBorder="true" applyAlignment="true">
      <alignment horizontal="center"/>
    </xf>
    <xf numFmtId="0" fontId="24" fillId="0" borderId="0" xfId="0" applyFont="true" applyFill="true" applyBorder="true" applyAlignment="true">
      <alignment horizontal="center"/>
    </xf>
    <xf numFmtId="0" fontId="19" fillId="0" borderId="0" xfId="0" applyFont="true" applyFill="true" applyBorder="true" applyAlignment="true">
      <alignment horizontal="right"/>
    </xf>
    <xf numFmtId="0" fontId="22" fillId="0" borderId="2" xfId="0" applyFont="true" applyFill="true" applyBorder="true" applyAlignment="true">
      <alignment horizontal="center" vertical="center"/>
    </xf>
    <xf numFmtId="176" fontId="25" fillId="0" borderId="3" xfId="0" applyNumberFormat="true" applyFont="true" applyFill="true" applyBorder="true" applyAlignment="true">
      <alignment horizontal="center" vertical="center" wrapText="true"/>
    </xf>
    <xf numFmtId="176" fontId="22" fillId="0" borderId="4" xfId="0" applyNumberFormat="true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left"/>
    </xf>
    <xf numFmtId="180" fontId="25" fillId="0" borderId="3" xfId="0" applyNumberFormat="true" applyFont="true" applyFill="true" applyBorder="true" applyAlignment="true">
      <alignment horizontal="right"/>
    </xf>
    <xf numFmtId="180" fontId="22" fillId="0" borderId="4" xfId="0" applyNumberFormat="true" applyFont="true" applyFill="true" applyBorder="true" applyAlignment="true">
      <alignment horizontal="right"/>
    </xf>
    <xf numFmtId="180" fontId="18" fillId="0" borderId="3" xfId="0" applyNumberFormat="true" applyFont="true" applyFill="true" applyBorder="true" applyAlignment="true">
      <alignment horizontal="right"/>
    </xf>
    <xf numFmtId="180" fontId="3" fillId="0" borderId="3" xfId="0" applyNumberFormat="true" applyFont="true" applyFill="true" applyBorder="true" applyAlignment="true">
      <alignment horizontal="right"/>
    </xf>
    <xf numFmtId="180" fontId="3" fillId="0" borderId="3" xfId="0" applyNumberFormat="true" applyFont="true" applyFill="true" applyBorder="true" applyAlignment="true" applyProtection="true">
      <alignment horizontal="right"/>
    </xf>
    <xf numFmtId="0" fontId="22" fillId="0" borderId="3" xfId="0" applyFont="true" applyFill="true" applyBorder="true" applyAlignment="true"/>
    <xf numFmtId="180" fontId="8" fillId="0" borderId="3" xfId="0" applyNumberFormat="true" applyFont="true" applyFill="true" applyBorder="true" applyAlignment="true"/>
    <xf numFmtId="180" fontId="7" fillId="0" borderId="3" xfId="0" applyNumberFormat="true" applyFont="true" applyFill="true" applyBorder="true" applyAlignment="true">
      <alignment horizontal="right"/>
    </xf>
    <xf numFmtId="180" fontId="22" fillId="0" borderId="3" xfId="0" applyNumberFormat="true" applyFont="true" applyFill="true" applyBorder="true" applyAlignment="true"/>
    <xf numFmtId="180" fontId="22" fillId="0" borderId="0" xfId="0" applyNumberFormat="true" applyFont="true" applyFill="true" applyBorder="true" applyAlignment="true"/>
    <xf numFmtId="0" fontId="22" fillId="0" borderId="16" xfId="0" applyFont="true" applyFill="true" applyBorder="true" applyAlignment="true">
      <alignment horizontal="center"/>
    </xf>
    <xf numFmtId="0" fontId="22" fillId="0" borderId="19" xfId="0" applyFont="true" applyFill="true" applyBorder="true" applyAlignment="true">
      <alignment horizontal="center"/>
    </xf>
    <xf numFmtId="0" fontId="25" fillId="0" borderId="19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left"/>
    </xf>
    <xf numFmtId="178" fontId="8" fillId="0" borderId="1" xfId="0" applyNumberFormat="true" applyFont="true" applyFill="true" applyBorder="true" applyAlignment="true">
      <alignment horizontal="center"/>
    </xf>
    <xf numFmtId="0" fontId="8" fillId="0" borderId="20" xfId="0" applyFont="true" applyFill="true" applyBorder="true" applyAlignment="true">
      <alignment horizontal="right"/>
    </xf>
    <xf numFmtId="0" fontId="18" fillId="0" borderId="7" xfId="0" applyFont="true" applyFill="true" applyBorder="true" applyAlignment="true">
      <alignment horizontal="right"/>
    </xf>
    <xf numFmtId="181" fontId="22" fillId="0" borderId="3" xfId="0" applyNumberFormat="true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 wrapText="true"/>
    </xf>
    <xf numFmtId="177" fontId="22" fillId="0" borderId="3" xfId="0" applyNumberFormat="true" applyFont="true" applyFill="true" applyBorder="true" applyAlignment="true">
      <alignment horizontal="center"/>
    </xf>
    <xf numFmtId="177" fontId="8" fillId="0" borderId="3" xfId="0" applyNumberFormat="true" applyFont="true" applyFill="true" applyBorder="true" applyAlignment="true">
      <alignment horizontal="center"/>
    </xf>
    <xf numFmtId="177" fontId="20" fillId="0" borderId="3" xfId="0" applyNumberFormat="true" applyFont="true" applyFill="true" applyBorder="true" applyAlignment="true">
      <alignment horizontal="right" vertical="center"/>
    </xf>
    <xf numFmtId="180" fontId="22" fillId="0" borderId="3" xfId="0" applyNumberFormat="true" applyFont="true" applyFill="true" applyBorder="true" applyAlignment="true">
      <alignment horizontal="center"/>
    </xf>
    <xf numFmtId="177" fontId="8" fillId="0" borderId="3" xfId="0" applyNumberFormat="true" applyFont="true" applyFill="true" applyBorder="true" applyAlignment="true">
      <alignment horizontal="center" vertical="center"/>
    </xf>
    <xf numFmtId="180" fontId="22" fillId="0" borderId="3" xfId="0" applyNumberFormat="true" applyFont="true" applyFill="true" applyBorder="true" applyAlignment="true">
      <alignment horizontal="right"/>
    </xf>
    <xf numFmtId="180" fontId="8" fillId="0" borderId="3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/>
    </xf>
    <xf numFmtId="180" fontId="18" fillId="0" borderId="3" xfId="0" applyNumberFormat="true" applyFont="true" applyFill="true" applyBorder="true" applyAlignment="true">
      <alignment horizontal="center" vertical="center"/>
    </xf>
    <xf numFmtId="0" fontId="22" fillId="0" borderId="21" xfId="0" applyFont="true" applyFill="true" applyBorder="true" applyAlignment="true">
      <alignment horizontal="center"/>
    </xf>
    <xf numFmtId="0" fontId="8" fillId="0" borderId="22" xfId="0" applyFont="true" applyFill="true" applyBorder="true" applyAlignment="true">
      <alignment horizontal="right"/>
    </xf>
    <xf numFmtId="0" fontId="22" fillId="0" borderId="4" xfId="0" applyFont="true" applyFill="true" applyBorder="true" applyAlignment="true">
      <alignment horizontal="center" vertical="center" wrapText="true"/>
    </xf>
    <xf numFmtId="180" fontId="3" fillId="0" borderId="0" xfId="0" applyNumberFormat="true" applyFont="true" applyFill="true" applyBorder="true" applyAlignment="true">
      <alignment horizontal="right"/>
    </xf>
    <xf numFmtId="181" fontId="8" fillId="0" borderId="0" xfId="0" applyNumberFormat="true" applyFont="true" applyFill="true" applyBorder="true" applyAlignment="true"/>
    <xf numFmtId="0" fontId="0" fillId="0" borderId="0" xfId="0" applyFill="true" applyAlignment="true"/>
    <xf numFmtId="0" fontId="6" fillId="0" borderId="0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76" fontId="0" fillId="0" borderId="4" xfId="0" applyNumberFormat="true" applyFont="true" applyFill="true" applyBorder="true" applyAlignment="true">
      <alignment horizontal="center" vertical="center"/>
    </xf>
    <xf numFmtId="0" fontId="26" fillId="0" borderId="2" xfId="0" applyFont="true" applyFill="true" applyBorder="true" applyAlignment="true"/>
    <xf numFmtId="0" fontId="26" fillId="0" borderId="3" xfId="0" applyFont="true" applyFill="true" applyBorder="true" applyAlignment="true">
      <alignment horizontal="center"/>
    </xf>
    <xf numFmtId="49" fontId="26" fillId="0" borderId="4" xfId="0" applyNumberFormat="true" applyFont="true" applyFill="true" applyBorder="true" applyAlignment="true">
      <alignment horizontal="center"/>
    </xf>
    <xf numFmtId="0" fontId="5" fillId="0" borderId="2" xfId="0" applyFont="true" applyFill="true" applyBorder="true" applyAlignment="true"/>
    <xf numFmtId="176" fontId="5" fillId="0" borderId="3" xfId="0" applyNumberFormat="true" applyFont="true" applyFill="true" applyBorder="true" applyAlignment="true">
      <alignment horizontal="center"/>
    </xf>
    <xf numFmtId="49" fontId="5" fillId="0" borderId="4" xfId="0" applyNumberFormat="true" applyFont="true" applyFill="true" applyBorder="true" applyAlignment="true">
      <alignment horizontal="center"/>
    </xf>
    <xf numFmtId="178" fontId="7" fillId="0" borderId="3" xfId="0" applyNumberFormat="true" applyFont="true" applyFill="true" applyBorder="true" applyAlignment="true">
      <alignment horizontal="center"/>
    </xf>
    <xf numFmtId="180" fontId="26" fillId="0" borderId="4" xfId="0" applyNumberFormat="true" applyFont="true" applyFill="true" applyBorder="true" applyAlignment="true">
      <alignment horizontal="center"/>
    </xf>
    <xf numFmtId="178" fontId="0" fillId="0" borderId="3" xfId="0" applyNumberFormat="true" applyFont="true" applyFill="true" applyBorder="true" applyAlignment="true">
      <alignment horizontal="center"/>
    </xf>
    <xf numFmtId="178" fontId="5" fillId="0" borderId="4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vertical="center" wrapText="true"/>
    </xf>
    <xf numFmtId="177" fontId="0" fillId="0" borderId="3" xfId="0" applyNumberFormat="true" applyFont="true" applyBorder="true" applyAlignment="true">
      <alignment vertical="center"/>
    </xf>
    <xf numFmtId="181" fontId="0" fillId="0" borderId="4" xfId="0" applyNumberFormat="true" applyBorder="true" applyAlignment="true">
      <alignment horizontal="right" vertical="center"/>
    </xf>
    <xf numFmtId="180" fontId="0" fillId="0" borderId="4" xfId="0" applyNumberFormat="true" applyBorder="true" applyAlignment="true">
      <alignment horizontal="right" vertical="center"/>
    </xf>
    <xf numFmtId="0" fontId="0" fillId="0" borderId="3" xfId="0" applyBorder="true" applyAlignment="true">
      <alignment vertical="center"/>
    </xf>
    <xf numFmtId="177" fontId="0" fillId="0" borderId="3" xfId="0" applyNumberFormat="true" applyBorder="true" applyAlignment="true">
      <alignment vertical="center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77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2508;&#21512;&#31185;/2022&#24180;&#25991;&#20214;/&#26376;&#25253;/9&#26376;&#20221;/2022&#24180;9&#26376;&#21830;&#36152;&#26376;&#25253;&#20876;&#23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零业"/>
      <sheetName val="住餐业"/>
      <sheetName val="零售总额"/>
    </sheetNames>
    <sheetDataSet>
      <sheetData sheetId="0"/>
      <sheetData sheetId="1">
        <row r="8">
          <cell r="B8">
            <v>617.2</v>
          </cell>
          <cell r="C8">
            <v>800.6</v>
          </cell>
        </row>
        <row r="11">
          <cell r="B11">
            <v>1144.8</v>
          </cell>
          <cell r="C11">
            <v>728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9"/>
  <sheetViews>
    <sheetView zoomScale="90" zoomScaleNormal="90" workbookViewId="0">
      <selection activeCell="M15" sqref="M15"/>
    </sheetView>
  </sheetViews>
  <sheetFormatPr defaultColWidth="9" defaultRowHeight="13.5" outlineLevelCol="5"/>
  <cols>
    <col min="1" max="1" width="10" customWidth="true"/>
    <col min="2" max="2" width="43.1238095238095" customWidth="true"/>
    <col min="3" max="3" width="16.5047619047619" customWidth="true"/>
    <col min="4" max="4" width="17.6285714285714" customWidth="true"/>
    <col min="5" max="5" width="13.8761904761905" hidden="true" customWidth="true"/>
  </cols>
  <sheetData>
    <row r="1" ht="21.75" spans="2:4">
      <c r="B1" s="1" t="s">
        <v>0</v>
      </c>
      <c r="C1" s="1"/>
      <c r="D1" s="1"/>
    </row>
    <row r="2" spans="4:4">
      <c r="D2" t="s">
        <v>1</v>
      </c>
    </row>
    <row r="3" ht="26.25" customHeight="true" spans="2:4">
      <c r="B3" s="4" t="s">
        <v>2</v>
      </c>
      <c r="C3" s="13" t="s">
        <v>3</v>
      </c>
      <c r="D3" s="14" t="s">
        <v>4</v>
      </c>
    </row>
    <row r="4" ht="21" customHeight="true" spans="2:6">
      <c r="B4" s="7" t="s">
        <v>0</v>
      </c>
      <c r="C4" s="242">
        <f>C9+C13+C17+C21+C25</f>
        <v>1212862</v>
      </c>
      <c r="D4" s="243">
        <v>1.1</v>
      </c>
      <c r="E4">
        <f>C9+C13+C17+C21+C25</f>
        <v>1212862</v>
      </c>
      <c r="F4" s="249"/>
    </row>
    <row r="5" ht="21" customHeight="true" spans="2:6">
      <c r="B5" s="24" t="s">
        <v>5</v>
      </c>
      <c r="C5" s="242">
        <f t="shared" ref="C5:C7" si="0">C10+C14+C18+C22+C26</f>
        <v>192221</v>
      </c>
      <c r="D5" s="243">
        <v>4.4</v>
      </c>
      <c r="E5">
        <f t="shared" ref="E5:E7" si="1">C10+C14+C18+C22+C26</f>
        <v>192221</v>
      </c>
      <c r="F5" s="249"/>
    </row>
    <row r="6" ht="21" customHeight="true" spans="2:6">
      <c r="B6" s="7" t="s">
        <v>6</v>
      </c>
      <c r="C6" s="242">
        <f t="shared" si="0"/>
        <v>663544</v>
      </c>
      <c r="D6" s="244">
        <v>-0.3</v>
      </c>
      <c r="E6">
        <f t="shared" si="1"/>
        <v>663544</v>
      </c>
      <c r="F6" s="249"/>
    </row>
    <row r="7" ht="21" customHeight="true" spans="2:6">
      <c r="B7" s="7" t="s">
        <v>7</v>
      </c>
      <c r="C7" s="242">
        <f t="shared" si="0"/>
        <v>357097</v>
      </c>
      <c r="D7" s="244">
        <v>1.7</v>
      </c>
      <c r="E7">
        <f t="shared" si="1"/>
        <v>357097</v>
      </c>
      <c r="F7" s="249"/>
    </row>
    <row r="8" ht="21" customHeight="true" spans="2:4">
      <c r="B8" s="7" t="s">
        <v>8</v>
      </c>
      <c r="C8" s="245"/>
      <c r="D8" s="244"/>
    </row>
    <row r="9" ht="21" customHeight="true" spans="2:4">
      <c r="B9" s="7" t="s">
        <v>9</v>
      </c>
      <c r="C9" s="245">
        <f>C10+C11+C12</f>
        <v>697369</v>
      </c>
      <c r="D9" s="244">
        <v>2.7</v>
      </c>
    </row>
    <row r="10" ht="21" customHeight="true" spans="2:4">
      <c r="B10" s="24" t="s">
        <v>10</v>
      </c>
      <c r="C10" s="245">
        <v>58820</v>
      </c>
      <c r="D10" s="244">
        <v>4.5</v>
      </c>
    </row>
    <row r="11" ht="21" customHeight="true" spans="2:4">
      <c r="B11" s="7" t="s">
        <v>11</v>
      </c>
      <c r="C11" s="245">
        <v>472195</v>
      </c>
      <c r="D11" s="244">
        <v>3.4</v>
      </c>
    </row>
    <row r="12" ht="21" customHeight="true" spans="2:4">
      <c r="B12" s="7" t="s">
        <v>12</v>
      </c>
      <c r="C12" s="245">
        <v>166354</v>
      </c>
      <c r="D12" s="244">
        <v>0.2</v>
      </c>
    </row>
    <row r="13" ht="21" customHeight="true" spans="2:4">
      <c r="B13" s="7" t="s">
        <v>13</v>
      </c>
      <c r="C13" s="246">
        <f>C14+C15+C16</f>
        <v>72844</v>
      </c>
      <c r="D13" s="244">
        <v>6.7</v>
      </c>
    </row>
    <row r="14" ht="21" customHeight="true" spans="2:4">
      <c r="B14" s="24" t="s">
        <v>10</v>
      </c>
      <c r="C14" s="245">
        <v>30386</v>
      </c>
      <c r="D14" s="244">
        <v>4.5</v>
      </c>
    </row>
    <row r="15" ht="21" customHeight="true" spans="2:4">
      <c r="B15" s="7" t="s">
        <v>11</v>
      </c>
      <c r="C15" s="246">
        <v>11917</v>
      </c>
      <c r="D15" s="244">
        <v>-0.1</v>
      </c>
    </row>
    <row r="16" ht="21" customHeight="true" spans="2:4">
      <c r="B16" s="7" t="s">
        <v>12</v>
      </c>
      <c r="C16" s="245">
        <v>30541</v>
      </c>
      <c r="D16" s="244">
        <v>12.3</v>
      </c>
    </row>
    <row r="17" ht="21" customHeight="true" spans="2:4">
      <c r="B17" s="7" t="s">
        <v>14</v>
      </c>
      <c r="C17" s="245">
        <f>C18+C19+C20</f>
        <v>228471</v>
      </c>
      <c r="D17" s="244">
        <v>-5.2</v>
      </c>
    </row>
    <row r="18" ht="21" customHeight="true" spans="2:4">
      <c r="B18" s="24" t="s">
        <v>10</v>
      </c>
      <c r="C18" s="245">
        <v>32744</v>
      </c>
      <c r="D18" s="244">
        <v>4.4</v>
      </c>
    </row>
    <row r="19" ht="21" customHeight="true" spans="2:4">
      <c r="B19" s="7" t="s">
        <v>11</v>
      </c>
      <c r="C19" s="245">
        <v>121634</v>
      </c>
      <c r="D19" s="9">
        <v>-11.9</v>
      </c>
    </row>
    <row r="20" ht="21" customHeight="true" spans="2:4">
      <c r="B20" s="7" t="s">
        <v>12</v>
      </c>
      <c r="C20" s="245">
        <v>74093</v>
      </c>
      <c r="D20" s="9">
        <v>3.5</v>
      </c>
    </row>
    <row r="21" ht="21" customHeight="true" spans="2:4">
      <c r="B21" s="7" t="s">
        <v>15</v>
      </c>
      <c r="C21" s="246">
        <f>C22+C23+C24</f>
        <v>113254</v>
      </c>
      <c r="D21" s="9">
        <v>-0.5</v>
      </c>
    </row>
    <row r="22" ht="21" customHeight="true" spans="2:4">
      <c r="B22" s="24" t="s">
        <v>10</v>
      </c>
      <c r="C22" s="246">
        <v>26385</v>
      </c>
      <c r="D22" s="9">
        <v>4.3</v>
      </c>
    </row>
    <row r="23" ht="21" customHeight="true" spans="2:4">
      <c r="B23" s="7" t="s">
        <v>11</v>
      </c>
      <c r="C23" s="245">
        <v>37117</v>
      </c>
      <c r="D23" s="9">
        <v>-4.9</v>
      </c>
    </row>
    <row r="24" ht="21" customHeight="true" spans="2:4">
      <c r="B24" s="7" t="s">
        <v>12</v>
      </c>
      <c r="C24" s="245">
        <v>49752</v>
      </c>
      <c r="D24" s="9">
        <v>0.4</v>
      </c>
    </row>
    <row r="25" ht="21" customHeight="true" spans="2:4">
      <c r="B25" s="7" t="s">
        <v>16</v>
      </c>
      <c r="C25" s="246">
        <f>C26+C27+C28</f>
        <v>100924</v>
      </c>
      <c r="D25" s="244">
        <v>3.1</v>
      </c>
    </row>
    <row r="26" ht="21" customHeight="true" spans="2:4">
      <c r="B26" s="24" t="s">
        <v>10</v>
      </c>
      <c r="C26" s="245">
        <v>43886</v>
      </c>
      <c r="D26" s="9">
        <v>4.4</v>
      </c>
    </row>
    <row r="27" ht="21" customHeight="true" spans="2:4">
      <c r="B27" s="7" t="s">
        <v>11</v>
      </c>
      <c r="C27" s="245">
        <v>20681</v>
      </c>
      <c r="D27" s="9">
        <v>6.9</v>
      </c>
    </row>
    <row r="28" ht="21" customHeight="true" spans="2:4">
      <c r="B28" s="7" t="s">
        <v>12</v>
      </c>
      <c r="C28" s="245">
        <v>36357</v>
      </c>
      <c r="D28" s="9">
        <v>-0.6</v>
      </c>
    </row>
    <row r="29" spans="2:4">
      <c r="B29" s="247" t="s">
        <v>17</v>
      </c>
      <c r="C29" s="248"/>
      <c r="D29" s="248"/>
    </row>
  </sheetData>
  <mergeCells count="2">
    <mergeCell ref="B1:D1"/>
    <mergeCell ref="B29:D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M10" sqref="M10"/>
    </sheetView>
  </sheetViews>
  <sheetFormatPr defaultColWidth="9" defaultRowHeight="13.5" outlineLevelCol="2"/>
  <cols>
    <col min="1" max="1" width="17.3333333333333" style="225" customWidth="true"/>
    <col min="2" max="2" width="16.1047619047619" style="225" customWidth="true"/>
    <col min="3" max="3" width="17.2190476190476" style="225" customWidth="true"/>
    <col min="4" max="16384" width="9" style="225"/>
  </cols>
  <sheetData>
    <row r="1" ht="37.5" customHeight="true" spans="1:3">
      <c r="A1" s="226" t="s">
        <v>18</v>
      </c>
      <c r="B1" s="226"/>
      <c r="C1" s="226"/>
    </row>
    <row r="2" ht="27" customHeight="true" spans="1:3">
      <c r="A2" s="227" t="s">
        <v>19</v>
      </c>
      <c r="B2" s="227"/>
      <c r="C2" s="227"/>
    </row>
    <row r="3" ht="27" customHeight="true" spans="1:3">
      <c r="A3" s="228" t="s">
        <v>2</v>
      </c>
      <c r="B3" s="229" t="s">
        <v>3</v>
      </c>
      <c r="C3" s="230" t="s">
        <v>4</v>
      </c>
    </row>
    <row r="4" ht="27" customHeight="true" spans="1:3">
      <c r="A4" s="231" t="s">
        <v>20</v>
      </c>
      <c r="B4" s="232">
        <v>297948.502</v>
      </c>
      <c r="C4" s="233" t="s">
        <v>21</v>
      </c>
    </row>
    <row r="5" ht="27" customHeight="true" spans="1:3">
      <c r="A5" s="234" t="s">
        <v>22</v>
      </c>
      <c r="B5" s="235">
        <v>91927.69</v>
      </c>
      <c r="C5" s="236" t="s">
        <v>23</v>
      </c>
    </row>
    <row r="6" ht="27" customHeight="true" spans="1:3">
      <c r="A6" s="234" t="s">
        <v>24</v>
      </c>
      <c r="B6" s="235">
        <v>44155.74</v>
      </c>
      <c r="C6" s="236" t="s">
        <v>25</v>
      </c>
    </row>
    <row r="7" ht="27" customHeight="true" spans="1:3">
      <c r="A7" s="234" t="s">
        <v>26</v>
      </c>
      <c r="B7" s="235">
        <v>56762.97</v>
      </c>
      <c r="C7" s="236" t="s">
        <v>27</v>
      </c>
    </row>
    <row r="8" ht="27" customHeight="true" spans="1:3">
      <c r="A8" s="234" t="s">
        <v>28</v>
      </c>
      <c r="B8" s="235">
        <v>37841.48</v>
      </c>
      <c r="C8" s="236" t="s">
        <v>27</v>
      </c>
    </row>
    <row r="9" ht="27" customHeight="true" spans="1:3">
      <c r="A9" s="234" t="s">
        <v>29</v>
      </c>
      <c r="B9" s="235">
        <v>67260.62</v>
      </c>
      <c r="C9" s="236" t="s">
        <v>30</v>
      </c>
    </row>
    <row r="10" ht="27" customHeight="true" spans="1:3">
      <c r="A10" s="231" t="s">
        <v>31</v>
      </c>
      <c r="B10" s="237">
        <f>B11+B12+B13+B14+B15</f>
        <v>197522.26</v>
      </c>
      <c r="C10" s="238">
        <v>4.4</v>
      </c>
    </row>
    <row r="11" ht="27" customHeight="true" spans="1:3">
      <c r="A11" s="234" t="s">
        <v>32</v>
      </c>
      <c r="B11" s="239">
        <v>60741.61</v>
      </c>
      <c r="C11" s="240">
        <v>4.5</v>
      </c>
    </row>
    <row r="12" ht="27" customHeight="true" spans="1:3">
      <c r="A12" s="234" t="s">
        <v>33</v>
      </c>
      <c r="B12" s="239">
        <v>31146.91</v>
      </c>
      <c r="C12" s="240">
        <v>4.4</v>
      </c>
    </row>
    <row r="13" ht="27" customHeight="true" spans="1:3">
      <c r="A13" s="234" t="s">
        <v>34</v>
      </c>
      <c r="B13" s="239">
        <v>33516.51</v>
      </c>
      <c r="C13" s="240">
        <v>4.3</v>
      </c>
    </row>
    <row r="14" ht="27" customHeight="true" spans="1:3">
      <c r="A14" s="234" t="s">
        <v>35</v>
      </c>
      <c r="B14" s="239">
        <v>27234.5</v>
      </c>
      <c r="C14" s="240">
        <v>4.3</v>
      </c>
    </row>
    <row r="15" ht="27" customHeight="true" spans="1:3">
      <c r="A15" s="234" t="s">
        <v>36</v>
      </c>
      <c r="B15" s="239">
        <v>44882.73</v>
      </c>
      <c r="C15" s="240">
        <v>4.5</v>
      </c>
    </row>
    <row r="16" spans="1:3">
      <c r="A16" s="241"/>
      <c r="B16" s="241"/>
      <c r="C16" s="241"/>
    </row>
  </sheetData>
  <mergeCells count="3">
    <mergeCell ref="A1:C1"/>
    <mergeCell ref="A2:C2"/>
    <mergeCell ref="A16:C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18" sqref="I18"/>
    </sheetView>
  </sheetViews>
  <sheetFormatPr defaultColWidth="10.2857142857143" defaultRowHeight="15.75"/>
  <cols>
    <col min="1" max="1" width="38.2857142857143" style="108" customWidth="true"/>
    <col min="2" max="2" width="19.5714285714286" style="108" hidden="true" customWidth="true"/>
    <col min="3" max="3" width="12.2857142857143" style="108" customWidth="true"/>
    <col min="4" max="4" width="13.2857142857143" style="152" customWidth="true"/>
    <col min="5" max="5" width="12.4285714285714" style="108" customWidth="true"/>
    <col min="6" max="7" width="10.2857142857143" style="108"/>
    <col min="8" max="9" width="15.7142857142857" style="108"/>
    <col min="10" max="16384" width="10.2857142857143" style="108"/>
  </cols>
  <sheetData>
    <row r="1" spans="1:5">
      <c r="A1" s="202" t="s">
        <v>37</v>
      </c>
      <c r="B1" s="203"/>
      <c r="C1" s="203"/>
      <c r="D1" s="204"/>
      <c r="E1" s="220"/>
    </row>
    <row r="2" s="108" customFormat="true" spans="1:5">
      <c r="A2" s="205"/>
      <c r="B2" s="206"/>
      <c r="C2" s="207"/>
      <c r="D2" s="208"/>
      <c r="E2" s="221"/>
    </row>
    <row r="3" ht="63" customHeight="true" spans="1:5">
      <c r="A3" s="188" t="s">
        <v>38</v>
      </c>
      <c r="B3" s="209" t="s">
        <v>39</v>
      </c>
      <c r="C3" s="210" t="s">
        <v>40</v>
      </c>
      <c r="D3" s="189" t="s">
        <v>41</v>
      </c>
      <c r="E3" s="222" t="s">
        <v>42</v>
      </c>
    </row>
    <row r="4" ht="16.5" customHeight="true" spans="1:5">
      <c r="A4" s="191" t="s">
        <v>43</v>
      </c>
      <c r="B4" s="211">
        <v>216827</v>
      </c>
      <c r="C4" s="199">
        <v>10.2</v>
      </c>
      <c r="D4" s="192">
        <v>18.8</v>
      </c>
      <c r="E4" s="193">
        <f t="shared" ref="E4:E10" si="0">C4-D4</f>
        <v>-8.6</v>
      </c>
    </row>
    <row r="5" ht="18" customHeight="true" spans="1:5">
      <c r="A5" s="136" t="s">
        <v>44</v>
      </c>
      <c r="B5" s="212">
        <v>192772</v>
      </c>
      <c r="C5" s="195">
        <v>5.2</v>
      </c>
      <c r="D5" s="194">
        <v>4.9</v>
      </c>
      <c r="E5" s="119">
        <f t="shared" si="0"/>
        <v>0.3</v>
      </c>
    </row>
    <row r="6" ht="19.5" customHeight="true" spans="1:9">
      <c r="A6" s="136" t="s">
        <v>45</v>
      </c>
      <c r="B6" s="213">
        <v>18598</v>
      </c>
      <c r="C6" s="195">
        <v>-1.48161622639896</v>
      </c>
      <c r="D6" s="194">
        <v>36.6</v>
      </c>
      <c r="E6" s="119">
        <f t="shared" si="0"/>
        <v>-38.081616226399</v>
      </c>
      <c r="H6" s="149"/>
      <c r="I6" s="149"/>
    </row>
    <row r="7" ht="19.5" customHeight="true" spans="1:9">
      <c r="A7" s="136" t="s">
        <v>46</v>
      </c>
      <c r="B7" s="213">
        <v>174174</v>
      </c>
      <c r="C7" s="195">
        <v>5.6433379996245</v>
      </c>
      <c r="D7" s="194">
        <v>3.4</v>
      </c>
      <c r="E7" s="119">
        <f t="shared" si="0"/>
        <v>2.2433379996245</v>
      </c>
      <c r="H7" s="149"/>
      <c r="I7" s="149"/>
    </row>
    <row r="8" ht="19.5" customHeight="true" spans="1:9">
      <c r="A8" s="136" t="s">
        <v>47</v>
      </c>
      <c r="B8" s="213">
        <v>124930</v>
      </c>
      <c r="C8" s="195">
        <v>-1.76149427160277</v>
      </c>
      <c r="D8" s="194">
        <v>7.3</v>
      </c>
      <c r="E8" s="119">
        <f t="shared" si="0"/>
        <v>-9.06149427160277</v>
      </c>
      <c r="H8" s="223"/>
      <c r="I8" s="149"/>
    </row>
    <row r="9" ht="19.5" customHeight="true" spans="1:9">
      <c r="A9" s="136" t="s">
        <v>48</v>
      </c>
      <c r="B9" s="212">
        <v>63592</v>
      </c>
      <c r="C9" s="195">
        <v>0.0828025477707006</v>
      </c>
      <c r="D9" s="194">
        <v>21.5</v>
      </c>
      <c r="E9" s="119">
        <f t="shared" si="0"/>
        <v>-21.4171974522293</v>
      </c>
      <c r="H9" s="149"/>
      <c r="I9" s="149"/>
    </row>
    <row r="10" ht="19.5" customHeight="true" spans="1:9">
      <c r="A10" s="136" t="s">
        <v>49</v>
      </c>
      <c r="B10" s="212">
        <v>24055</v>
      </c>
      <c r="C10" s="195">
        <v>32.1898853108837</v>
      </c>
      <c r="D10" s="194">
        <v>182.6</v>
      </c>
      <c r="E10" s="119">
        <f t="shared" si="0"/>
        <v>-150.410114689116</v>
      </c>
      <c r="I10" s="149"/>
    </row>
    <row r="11" ht="19.5" customHeight="true" spans="1:9">
      <c r="A11" s="136" t="s">
        <v>50</v>
      </c>
      <c r="B11" s="214"/>
      <c r="C11" s="120"/>
      <c r="D11" s="194"/>
      <c r="E11" s="119"/>
      <c r="I11" s="149"/>
    </row>
    <row r="12" ht="19.5" customHeight="true" spans="1:5">
      <c r="A12" s="136" t="s">
        <v>51</v>
      </c>
      <c r="B12" s="215">
        <v>97327</v>
      </c>
      <c r="C12" s="195">
        <v>-2.82133739058638</v>
      </c>
      <c r="D12" s="194">
        <v>7.3</v>
      </c>
      <c r="E12" s="119">
        <f t="shared" ref="E12:E20" si="1">C12-D12</f>
        <v>-10.1213373905864</v>
      </c>
    </row>
    <row r="13" ht="19.5" customHeight="true" spans="1:5">
      <c r="A13" s="136" t="s">
        <v>52</v>
      </c>
      <c r="B13" s="215">
        <v>119501</v>
      </c>
      <c r="C13" s="195">
        <v>20.4908837576936</v>
      </c>
      <c r="D13" s="194">
        <v>30.3</v>
      </c>
      <c r="E13" s="119">
        <f t="shared" si="1"/>
        <v>-9.8091162423064</v>
      </c>
    </row>
    <row r="14" ht="19.5" customHeight="true" spans="1:5">
      <c r="A14" s="191" t="s">
        <v>53</v>
      </c>
      <c r="B14" s="214">
        <v>98.25</v>
      </c>
      <c r="C14" s="216">
        <v>98.5968749063975</v>
      </c>
      <c r="D14" s="192">
        <v>98.5</v>
      </c>
      <c r="E14" s="193">
        <f t="shared" si="1"/>
        <v>0.0968749063975025</v>
      </c>
    </row>
    <row r="15" ht="19.5" customHeight="true" spans="1:5">
      <c r="A15" s="136" t="s">
        <v>44</v>
      </c>
      <c r="B15" s="217">
        <f>190227/B5*100</f>
        <v>98.6797875210093</v>
      </c>
      <c r="C15" s="120">
        <v>98.9963530867634</v>
      </c>
      <c r="D15" s="194">
        <v>98.8</v>
      </c>
      <c r="E15" s="119">
        <f t="shared" si="1"/>
        <v>0.196353086763409</v>
      </c>
    </row>
    <row r="16" ht="19.5" customHeight="true" spans="1:5">
      <c r="A16" s="136" t="s">
        <v>45</v>
      </c>
      <c r="B16" s="217">
        <f>17440/B6*100</f>
        <v>93.7735240348425</v>
      </c>
      <c r="C16" s="120">
        <v>101.159910540773</v>
      </c>
      <c r="D16" s="194">
        <v>89.7</v>
      </c>
      <c r="E16" s="119">
        <f t="shared" si="1"/>
        <v>11.459910540773</v>
      </c>
    </row>
    <row r="17" ht="19.5" customHeight="true" spans="1:5">
      <c r="A17" s="136" t="s">
        <v>46</v>
      </c>
      <c r="B17" s="217">
        <f>172786/B7*100</f>
        <v>99.2030957548199</v>
      </c>
      <c r="C17" s="120">
        <v>98.8697401919703</v>
      </c>
      <c r="D17" s="194">
        <v>99.4</v>
      </c>
      <c r="E17" s="119">
        <f t="shared" si="1"/>
        <v>-0.530259808029712</v>
      </c>
    </row>
    <row r="18" ht="19.5" customHeight="true" spans="1:5">
      <c r="A18" s="136" t="s">
        <v>47</v>
      </c>
      <c r="B18" s="217">
        <f>124930/B8*100</f>
        <v>100</v>
      </c>
      <c r="C18" s="120">
        <v>99.3853633102614</v>
      </c>
      <c r="D18" s="194">
        <v>99.5</v>
      </c>
      <c r="E18" s="119">
        <f t="shared" si="1"/>
        <v>-0.114636689738603</v>
      </c>
    </row>
    <row r="19" ht="19.5" customHeight="true" spans="1:5">
      <c r="A19" s="218" t="s">
        <v>54</v>
      </c>
      <c r="B19" s="217">
        <f>61159/B9*100</f>
        <v>96.1740470499434</v>
      </c>
      <c r="C19" s="120">
        <v>94.5013682937695</v>
      </c>
      <c r="D19" s="194">
        <v>122.9</v>
      </c>
      <c r="E19" s="119">
        <f t="shared" si="1"/>
        <v>-28.3986317062305</v>
      </c>
    </row>
    <row r="20" s="152" customFormat="true" ht="18.75" customHeight="true" spans="1:5">
      <c r="A20" s="146" t="s">
        <v>49</v>
      </c>
      <c r="B20" s="219">
        <f>22796/24055*100</f>
        <v>94.7661608813137</v>
      </c>
      <c r="C20" s="195">
        <v>97.1859171520166</v>
      </c>
      <c r="D20" s="194">
        <v>97.2</v>
      </c>
      <c r="E20" s="119">
        <f t="shared" si="1"/>
        <v>-0.0140828479834028</v>
      </c>
    </row>
    <row r="21" hidden="true" spans="5:5">
      <c r="E21" s="224">
        <f>B21-C21</f>
        <v>0</v>
      </c>
    </row>
    <row r="22" hidden="true" spans="5:5">
      <c r="E22" s="224">
        <f>B22-C22</f>
        <v>0</v>
      </c>
    </row>
    <row r="23" ht="19.5" customHeight="true"/>
    <row r="24" ht="18.75" customHeight="true"/>
  </sheetData>
  <mergeCells count="2">
    <mergeCell ref="A1:E1"/>
    <mergeCell ref="C2:E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J8" sqref="J8"/>
    </sheetView>
  </sheetViews>
  <sheetFormatPr defaultColWidth="10.2857142857143" defaultRowHeight="15.75"/>
  <cols>
    <col min="1" max="1" width="30.4285714285714" style="108" customWidth="true"/>
    <col min="2" max="2" width="15.2857142857143" style="111" customWidth="true"/>
    <col min="3" max="3" width="14.5714285714286" style="151" customWidth="true"/>
    <col min="4" max="4" width="13.2857142857143" style="108" customWidth="true"/>
    <col min="5" max="5" width="10.2857142857143" style="108"/>
    <col min="6" max="6" width="15.7142857142857" style="108"/>
    <col min="7" max="8" width="10.2857142857143" style="108"/>
    <col min="9" max="9" width="15.7142857142857" style="108"/>
    <col min="10" max="16384" width="10.2857142857143" style="108"/>
  </cols>
  <sheetData>
    <row r="1" spans="1:4">
      <c r="A1" s="185" t="s">
        <v>55</v>
      </c>
      <c r="B1" s="185"/>
      <c r="C1" s="186"/>
      <c r="D1" s="185"/>
    </row>
    <row r="2" spans="1:4">
      <c r="A2" s="131"/>
      <c r="C2" s="187"/>
      <c r="D2" s="111"/>
    </row>
    <row r="3" ht="62.25" customHeight="true" spans="1:4">
      <c r="A3" s="188" t="s">
        <v>2</v>
      </c>
      <c r="B3" s="189" t="s">
        <v>40</v>
      </c>
      <c r="C3" s="189" t="s">
        <v>41</v>
      </c>
      <c r="D3" s="190" t="s">
        <v>56</v>
      </c>
    </row>
    <row r="4" s="184" customFormat="true" ht="19.5" customHeight="true" spans="1:4">
      <c r="A4" s="191" t="s">
        <v>57</v>
      </c>
      <c r="B4" s="192">
        <v>-3.7</v>
      </c>
      <c r="C4" s="192">
        <v>6.2</v>
      </c>
      <c r="D4" s="193">
        <f t="shared" ref="D4:D10" si="0">B4-C4</f>
        <v>-9.9</v>
      </c>
    </row>
    <row r="5" ht="19.5" customHeight="true" spans="1:4">
      <c r="A5" s="136" t="s">
        <v>58</v>
      </c>
      <c r="B5" s="194"/>
      <c r="C5" s="194"/>
      <c r="D5" s="119"/>
    </row>
    <row r="6" ht="19.5" customHeight="true" spans="1:4">
      <c r="A6" s="136" t="s">
        <v>32</v>
      </c>
      <c r="B6" s="195">
        <v>0.627432420351164</v>
      </c>
      <c r="C6" s="194">
        <v>21</v>
      </c>
      <c r="D6" s="119">
        <f t="shared" si="0"/>
        <v>-20.3725675796488</v>
      </c>
    </row>
    <row r="7" ht="19.5" customHeight="true" spans="1:6">
      <c r="A7" s="112" t="s">
        <v>59</v>
      </c>
      <c r="B7" s="195">
        <v>-45.7738998506029</v>
      </c>
      <c r="C7" s="194">
        <v>-3.3</v>
      </c>
      <c r="D7" s="119">
        <f t="shared" si="0"/>
        <v>-42.4738998506029</v>
      </c>
      <c r="F7" s="108" t="s">
        <v>60</v>
      </c>
    </row>
    <row r="8" ht="19.5" customHeight="true" spans="1:9">
      <c r="A8" s="136" t="s">
        <v>61</v>
      </c>
      <c r="B8" s="195">
        <v>-18.3895992055727</v>
      </c>
      <c r="C8" s="194">
        <v>-24.6</v>
      </c>
      <c r="D8" s="119">
        <f t="shared" si="0"/>
        <v>6.2104007944273</v>
      </c>
      <c r="I8" s="149"/>
    </row>
    <row r="9" ht="19.5" customHeight="true" spans="1:9">
      <c r="A9" s="136" t="s">
        <v>62</v>
      </c>
      <c r="B9" s="196">
        <v>-11.5038410925064</v>
      </c>
      <c r="C9" s="194">
        <v>0.9</v>
      </c>
      <c r="D9" s="119">
        <f t="shared" si="0"/>
        <v>-12.4038410925064</v>
      </c>
      <c r="I9" s="149"/>
    </row>
    <row r="10" ht="19.5" customHeight="true" spans="1:9">
      <c r="A10" s="136" t="s">
        <v>63</v>
      </c>
      <c r="B10" s="195">
        <v>-8.18673627156932</v>
      </c>
      <c r="C10" s="194">
        <v>-10.2</v>
      </c>
      <c r="D10" s="119">
        <f t="shared" si="0"/>
        <v>2.01326372843068</v>
      </c>
      <c r="I10" s="149"/>
    </row>
    <row r="11" ht="19.5" customHeight="true" spans="1:9">
      <c r="A11" s="136" t="s">
        <v>64</v>
      </c>
      <c r="B11" s="195"/>
      <c r="C11" s="194"/>
      <c r="D11" s="119"/>
      <c r="I11" s="149"/>
    </row>
    <row r="12" s="184" customFormat="true" ht="19.5" customHeight="true" spans="1:9">
      <c r="A12" s="191" t="s">
        <v>65</v>
      </c>
      <c r="B12" s="197">
        <v>-4.7</v>
      </c>
      <c r="C12" s="192">
        <v>6.3</v>
      </c>
      <c r="D12" s="193">
        <f t="shared" ref="D12:D19" si="1">B12-C12</f>
        <v>-11</v>
      </c>
      <c r="I12" s="201"/>
    </row>
    <row r="13" ht="19.5" customHeight="true" spans="1:9">
      <c r="A13" s="136" t="s">
        <v>66</v>
      </c>
      <c r="B13" s="198">
        <v>-26.5581653282138</v>
      </c>
      <c r="C13" s="194">
        <v>32.2</v>
      </c>
      <c r="D13" s="119">
        <f t="shared" si="1"/>
        <v>-58.7581653282138</v>
      </c>
      <c r="F13" s="149"/>
      <c r="I13" s="149"/>
    </row>
    <row r="14" ht="19.5" customHeight="true" spans="1:6">
      <c r="A14" s="136" t="s">
        <v>67</v>
      </c>
      <c r="B14" s="198">
        <v>-4.10683517996426</v>
      </c>
      <c r="C14" s="194">
        <v>5.6</v>
      </c>
      <c r="D14" s="119">
        <f t="shared" si="1"/>
        <v>-9.70683517996426</v>
      </c>
      <c r="F14" s="149"/>
    </row>
    <row r="15" ht="19.5" customHeight="true" spans="1:6">
      <c r="A15" s="136" t="s">
        <v>68</v>
      </c>
      <c r="B15" s="198">
        <v>-6.06982015254069</v>
      </c>
      <c r="C15" s="194">
        <v>7.1</v>
      </c>
      <c r="D15" s="119">
        <f t="shared" si="1"/>
        <v>-13.1698201525407</v>
      </c>
      <c r="F15" s="149"/>
    </row>
    <row r="16" ht="19.5" customHeight="true" spans="1:6">
      <c r="A16" s="136" t="s">
        <v>69</v>
      </c>
      <c r="B16" s="198">
        <v>-6.63917672782563</v>
      </c>
      <c r="C16" s="194">
        <v>3.2</v>
      </c>
      <c r="D16" s="119">
        <f t="shared" si="1"/>
        <v>-9.83917672782563</v>
      </c>
      <c r="F16" s="149"/>
    </row>
    <row r="17" ht="19.5" customHeight="true" spans="1:6">
      <c r="A17" s="136" t="s">
        <v>70</v>
      </c>
      <c r="B17" s="198">
        <v>3.05989733114229</v>
      </c>
      <c r="C17" s="194">
        <v>25.9</v>
      </c>
      <c r="D17" s="119">
        <f t="shared" si="1"/>
        <v>-22.8401026688577</v>
      </c>
      <c r="F17" s="149"/>
    </row>
    <row r="18" ht="19.5" customHeight="true" spans="1:6">
      <c r="A18" s="136" t="s">
        <v>71</v>
      </c>
      <c r="B18" s="198">
        <v>-1.1944035905702</v>
      </c>
      <c r="C18" s="194">
        <v>59</v>
      </c>
      <c r="D18" s="119">
        <f t="shared" si="1"/>
        <v>-60.1944035905702</v>
      </c>
      <c r="F18" s="149"/>
    </row>
    <row r="19" s="184" customFormat="true" ht="19" customHeight="true" spans="1:4">
      <c r="A19" s="191" t="s">
        <v>72</v>
      </c>
      <c r="B19" s="199">
        <v>6.3</v>
      </c>
      <c r="C19" s="192">
        <v>2</v>
      </c>
      <c r="D19" s="193">
        <f t="shared" si="1"/>
        <v>4.3</v>
      </c>
    </row>
    <row r="20" ht="18.75" customHeight="true" spans="1:4">
      <c r="A20" s="136" t="s">
        <v>50</v>
      </c>
      <c r="B20" s="195"/>
      <c r="C20" s="194"/>
      <c r="D20" s="119"/>
    </row>
    <row r="21" s="184" customFormat="true" ht="18.75" customHeight="true" spans="1:4">
      <c r="A21" s="191" t="s">
        <v>73</v>
      </c>
      <c r="B21" s="200">
        <v>-7.00450774315279</v>
      </c>
      <c r="C21" s="192">
        <v>6.7</v>
      </c>
      <c r="D21" s="193">
        <f>B21-C21</f>
        <v>-13.7045077431528</v>
      </c>
    </row>
    <row r="22" s="184" customFormat="true" ht="22.5" customHeight="true" spans="1:4">
      <c r="A22" s="191" t="s">
        <v>74</v>
      </c>
      <c r="B22" s="200">
        <v>-0.322495990228323</v>
      </c>
      <c r="C22" s="192">
        <v>5.6</v>
      </c>
      <c r="D22" s="193">
        <f>B22-C22</f>
        <v>-5.92249599022832</v>
      </c>
    </row>
    <row r="23" spans="1:1">
      <c r="A23" s="108" t="s">
        <v>75</v>
      </c>
    </row>
    <row r="26" ht="14.25" spans="1:2">
      <c r="A26" s="155"/>
      <c r="B26" s="110"/>
    </row>
  </sheetData>
  <mergeCells count="3">
    <mergeCell ref="A1:D1"/>
    <mergeCell ref="B2:D2"/>
    <mergeCell ref="A26:B26"/>
  </mergeCells>
  <pageMargins left="1.04" right="0.75" top="1.11" bottom="1" header="0.5" footer="0.5"/>
  <pageSetup paperSize="9" orientation="portrait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4"/>
  <sheetViews>
    <sheetView topLeftCell="B1" workbookViewId="0">
      <selection activeCell="X11" sqref="X11"/>
    </sheetView>
  </sheetViews>
  <sheetFormatPr defaultColWidth="10.2857142857143" defaultRowHeight="15.75"/>
  <cols>
    <col min="1" max="1" width="12" style="153" hidden="true" customWidth="true"/>
    <col min="2" max="2" width="15.7142857142857" style="153" customWidth="true"/>
    <col min="3" max="3" width="17.2857142857143" style="155" customWidth="true"/>
    <col min="4" max="4" width="17.1428571428571" style="156" customWidth="true"/>
    <col min="5" max="5" width="15.8571428571429" style="156" hidden="true" customWidth="true"/>
    <col min="6" max="6" width="18.2857142857143" style="156" customWidth="true"/>
    <col min="7" max="7" width="18.2857142857143" style="156" hidden="true" customWidth="true"/>
    <col min="8" max="12" width="10.2857142857143" style="153" hidden="true" customWidth="true"/>
    <col min="13" max="13" width="11.5714285714286" style="153" hidden="true" customWidth="true"/>
    <col min="14" max="16" width="10.2857142857143" style="153" hidden="true" customWidth="true"/>
    <col min="17" max="17" width="11.5714285714286" style="153" hidden="true" customWidth="true"/>
    <col min="18" max="19" width="10.2857142857143" style="153" customWidth="true"/>
    <col min="20" max="221" width="10.2857142857143" style="153"/>
    <col min="222" max="16384" width="10.2857142857143" style="108"/>
  </cols>
  <sheetData>
    <row r="1" s="153" customFormat="true" spans="2:256">
      <c r="B1" s="157" t="s">
        <v>76</v>
      </c>
      <c r="C1" s="157"/>
      <c r="D1" s="157"/>
      <c r="E1" s="157"/>
      <c r="F1" s="157"/>
      <c r="G1" s="157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s="153" customFormat="true" ht="15" customHeight="true" spans="2:256">
      <c r="B2" s="131"/>
      <c r="C2" s="131"/>
      <c r="D2" s="131"/>
      <c r="E2" s="131"/>
      <c r="F2" s="131"/>
      <c r="G2" s="131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s="154" customFormat="true" ht="27.75" customHeight="true" spans="2:17">
      <c r="B3" s="158" t="s">
        <v>2</v>
      </c>
      <c r="C3" s="159" t="s">
        <v>77</v>
      </c>
      <c r="D3" s="160" t="s">
        <v>78</v>
      </c>
      <c r="E3" s="172" t="s">
        <v>79</v>
      </c>
      <c r="F3" s="173" t="s">
        <v>4</v>
      </c>
      <c r="G3" s="174">
        <v>2022</v>
      </c>
      <c r="H3" s="175" t="s">
        <v>80</v>
      </c>
      <c r="I3" s="175" t="s">
        <v>81</v>
      </c>
      <c r="J3" s="175" t="s">
        <v>82</v>
      </c>
      <c r="K3" s="175" t="s">
        <v>83</v>
      </c>
      <c r="L3" s="175" t="s">
        <v>84</v>
      </c>
      <c r="M3" s="175" t="s">
        <v>85</v>
      </c>
      <c r="N3" s="175" t="s">
        <v>80</v>
      </c>
      <c r="O3" s="175" t="s">
        <v>82</v>
      </c>
      <c r="P3" s="175" t="s">
        <v>83</v>
      </c>
      <c r="Q3" s="175" t="s">
        <v>86</v>
      </c>
    </row>
    <row r="4" s="154" customFormat="true" ht="22.5" customHeight="true" spans="2:13">
      <c r="B4" s="161" t="s">
        <v>87</v>
      </c>
      <c r="C4" s="162" t="s">
        <v>88</v>
      </c>
      <c r="D4" s="163">
        <v>347.4421151</v>
      </c>
      <c r="E4" s="176">
        <v>328</v>
      </c>
      <c r="F4" s="177">
        <f t="shared" ref="F4:F16" si="0">(D4-E4)/E4*100</f>
        <v>5.92747411585368</v>
      </c>
      <c r="G4" s="178"/>
      <c r="H4" s="154">
        <v>2466779.72</v>
      </c>
      <c r="I4" s="154">
        <v>1557.83</v>
      </c>
      <c r="J4" s="154">
        <v>848357.361</v>
      </c>
      <c r="K4" s="154">
        <v>155350.24</v>
      </c>
      <c r="L4" s="154">
        <v>2376</v>
      </c>
      <c r="M4" s="154">
        <f>(H4+J4+K4+I4+L4)/10000</f>
        <v>347.4421151</v>
      </c>
    </row>
    <row r="5" s="154" customFormat="true" ht="20" customHeight="true" spans="2:13">
      <c r="B5" s="161" t="s">
        <v>89</v>
      </c>
      <c r="C5" s="162" t="s">
        <v>90</v>
      </c>
      <c r="D5" s="164">
        <v>5071.8</v>
      </c>
      <c r="E5" s="176">
        <v>3620</v>
      </c>
      <c r="F5" s="177">
        <f t="shared" si="0"/>
        <v>40.1049723756906</v>
      </c>
      <c r="G5" s="178"/>
      <c r="H5" s="154">
        <v>5071.8</v>
      </c>
      <c r="M5" s="154">
        <f t="shared" ref="M5:M17" si="1">H5+J5+K5+I5+L5</f>
        <v>5071.8</v>
      </c>
    </row>
    <row r="6" s="154" customFormat="true" ht="18" customHeight="true" spans="2:13">
      <c r="B6" s="161" t="s">
        <v>91</v>
      </c>
      <c r="C6" s="162" t="s">
        <v>90</v>
      </c>
      <c r="D6" s="164">
        <v>1715.42</v>
      </c>
      <c r="E6" s="179">
        <v>2064</v>
      </c>
      <c r="F6" s="177">
        <f t="shared" si="0"/>
        <v>-16.8885658914729</v>
      </c>
      <c r="G6" s="178"/>
      <c r="H6" s="154">
        <v>1715.42</v>
      </c>
      <c r="M6" s="154">
        <f t="shared" si="1"/>
        <v>1715.42</v>
      </c>
    </row>
    <row r="7" s="154" customFormat="true" ht="16.5" customHeight="true" spans="2:13">
      <c r="B7" s="161" t="s">
        <v>92</v>
      </c>
      <c r="C7" s="162" t="s">
        <v>90</v>
      </c>
      <c r="D7" s="164">
        <v>9693</v>
      </c>
      <c r="E7" s="180">
        <v>9198</v>
      </c>
      <c r="F7" s="177">
        <f t="shared" si="0"/>
        <v>5.38160469667319</v>
      </c>
      <c r="G7" s="178"/>
      <c r="J7" s="154">
        <v>9081</v>
      </c>
      <c r="L7" s="154">
        <v>612</v>
      </c>
      <c r="M7" s="154">
        <f t="shared" si="1"/>
        <v>9693</v>
      </c>
    </row>
    <row r="8" s="154" customFormat="true" ht="18" customHeight="true" spans="2:13">
      <c r="B8" s="161" t="s">
        <v>93</v>
      </c>
      <c r="C8" s="162" t="s">
        <v>90</v>
      </c>
      <c r="D8" s="165">
        <v>3782</v>
      </c>
      <c r="E8" s="176">
        <v>6466</v>
      </c>
      <c r="F8" s="177">
        <f t="shared" si="0"/>
        <v>-41.5094339622642</v>
      </c>
      <c r="G8" s="178"/>
      <c r="H8" s="154">
        <v>3782</v>
      </c>
      <c r="M8" s="154">
        <f t="shared" si="1"/>
        <v>3782</v>
      </c>
    </row>
    <row r="9" s="154" customFormat="true" ht="18" customHeight="true" spans="2:13">
      <c r="B9" s="161" t="s">
        <v>94</v>
      </c>
      <c r="C9" s="162" t="s">
        <v>90</v>
      </c>
      <c r="D9" s="164">
        <v>202.5</v>
      </c>
      <c r="E9" s="179">
        <v>27</v>
      </c>
      <c r="F9" s="177">
        <f t="shared" si="0"/>
        <v>650</v>
      </c>
      <c r="G9" s="178"/>
      <c r="H9" s="154">
        <v>202.5</v>
      </c>
      <c r="M9" s="154">
        <f t="shared" si="1"/>
        <v>202.5</v>
      </c>
    </row>
    <row r="10" s="154" customFormat="true" ht="18" customHeight="true" spans="2:13">
      <c r="B10" s="161" t="s">
        <v>95</v>
      </c>
      <c r="C10" s="162" t="s">
        <v>90</v>
      </c>
      <c r="D10" s="163">
        <v>48</v>
      </c>
      <c r="E10" s="181">
        <v>34</v>
      </c>
      <c r="F10" s="177">
        <f t="shared" si="0"/>
        <v>41.1764705882353</v>
      </c>
      <c r="G10" s="178"/>
      <c r="L10" s="154">
        <v>48</v>
      </c>
      <c r="M10" s="154">
        <f t="shared" si="1"/>
        <v>48</v>
      </c>
    </row>
    <row r="11" s="154" customFormat="true" ht="18" customHeight="true" spans="2:13">
      <c r="B11" s="161" t="s">
        <v>96</v>
      </c>
      <c r="C11" s="162" t="s">
        <v>90</v>
      </c>
      <c r="D11" s="165">
        <v>642.95</v>
      </c>
      <c r="E11" s="176">
        <v>249</v>
      </c>
      <c r="F11" s="177">
        <f t="shared" si="0"/>
        <v>158.212851405622</v>
      </c>
      <c r="G11" s="178"/>
      <c r="H11" s="154">
        <v>25.16</v>
      </c>
      <c r="K11" s="154">
        <v>581.79</v>
      </c>
      <c r="L11" s="154">
        <v>36</v>
      </c>
      <c r="M11" s="154">
        <f t="shared" si="1"/>
        <v>642.95</v>
      </c>
    </row>
    <row r="12" s="154" customFormat="true" ht="18" customHeight="true" spans="2:13">
      <c r="B12" s="161" t="s">
        <v>97</v>
      </c>
      <c r="C12" s="162" t="s">
        <v>90</v>
      </c>
      <c r="D12" s="165">
        <v>21746</v>
      </c>
      <c r="E12" s="176">
        <v>29129</v>
      </c>
      <c r="F12" s="177">
        <f t="shared" si="0"/>
        <v>-25.3458752446016</v>
      </c>
      <c r="G12" s="178"/>
      <c r="K12" s="154">
        <v>8386</v>
      </c>
      <c r="L12" s="154">
        <v>13360</v>
      </c>
      <c r="M12" s="154">
        <f t="shared" si="1"/>
        <v>21746</v>
      </c>
    </row>
    <row r="13" s="154" customFormat="true" ht="18" customHeight="true" spans="2:13">
      <c r="B13" s="161" t="s">
        <v>98</v>
      </c>
      <c r="C13" s="162" t="s">
        <v>90</v>
      </c>
      <c r="D13" s="165">
        <v>412861</v>
      </c>
      <c r="E13" s="176">
        <v>620521</v>
      </c>
      <c r="F13" s="177">
        <f t="shared" si="0"/>
        <v>-33.4654266334258</v>
      </c>
      <c r="G13" s="178"/>
      <c r="H13" s="154">
        <v>412861</v>
      </c>
      <c r="M13" s="154">
        <f t="shared" si="1"/>
        <v>412861</v>
      </c>
    </row>
    <row r="14" s="154" customFormat="true" ht="18" customHeight="true" spans="2:13">
      <c r="B14" s="161" t="s">
        <v>99</v>
      </c>
      <c r="C14" s="162" t="s">
        <v>90</v>
      </c>
      <c r="D14" s="165">
        <v>298169</v>
      </c>
      <c r="E14" s="165">
        <v>378141</v>
      </c>
      <c r="F14" s="177">
        <f t="shared" si="0"/>
        <v>-21.1487249465147</v>
      </c>
      <c r="G14" s="178"/>
      <c r="H14" s="154">
        <v>298169</v>
      </c>
      <c r="M14" s="154">
        <f t="shared" si="1"/>
        <v>298169</v>
      </c>
    </row>
    <row r="15" s="154" customFormat="true" ht="18" customHeight="true" spans="2:13">
      <c r="B15" s="161" t="s">
        <v>100</v>
      </c>
      <c r="C15" s="162" t="s">
        <v>101</v>
      </c>
      <c r="D15" s="165">
        <v>133276.5</v>
      </c>
      <c r="E15" s="176">
        <v>162884</v>
      </c>
      <c r="F15" s="177">
        <f t="shared" si="0"/>
        <v>-18.177046241497</v>
      </c>
      <c r="G15" s="178"/>
      <c r="J15" s="154">
        <v>37025</v>
      </c>
      <c r="K15" s="154">
        <v>21204.5</v>
      </c>
      <c r="L15" s="154">
        <v>75047</v>
      </c>
      <c r="M15" s="154">
        <f t="shared" si="1"/>
        <v>133276.5</v>
      </c>
    </row>
    <row r="16" s="154" customFormat="true" ht="18" customHeight="true" spans="2:13">
      <c r="B16" s="166" t="s">
        <v>102</v>
      </c>
      <c r="C16" s="167" t="s">
        <v>90</v>
      </c>
      <c r="D16" s="163">
        <v>885</v>
      </c>
      <c r="E16" s="182">
        <v>1586</v>
      </c>
      <c r="F16" s="177">
        <f t="shared" si="0"/>
        <v>-44.1992433795712</v>
      </c>
      <c r="G16" s="178"/>
      <c r="J16" s="154">
        <v>885</v>
      </c>
      <c r="M16" s="154">
        <f t="shared" si="1"/>
        <v>885</v>
      </c>
    </row>
    <row r="17" s="154" customFormat="true" ht="18" customHeight="true" spans="2:13">
      <c r="B17" s="166" t="s">
        <v>103</v>
      </c>
      <c r="C17" s="167" t="s">
        <v>104</v>
      </c>
      <c r="D17" s="168" t="s">
        <v>105</v>
      </c>
      <c r="E17" s="168" t="s">
        <v>105</v>
      </c>
      <c r="F17" s="168" t="s">
        <v>105</v>
      </c>
      <c r="G17" s="178"/>
      <c r="M17" s="154">
        <f t="shared" si="1"/>
        <v>0</v>
      </c>
    </row>
    <row r="18" s="154" customFormat="true" ht="18" customHeight="true" spans="2:7">
      <c r="B18" s="169" t="s">
        <v>106</v>
      </c>
      <c r="C18" s="170"/>
      <c r="D18" s="170"/>
      <c r="E18" s="170"/>
      <c r="F18" s="170"/>
      <c r="G18" s="183"/>
    </row>
    <row r="19" s="153" customFormat="true" spans="2:256">
      <c r="B19" s="170"/>
      <c r="C19" s="170"/>
      <c r="D19" s="170"/>
      <c r="E19" s="170"/>
      <c r="F19" s="170"/>
      <c r="G19" s="156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</row>
    <row r="20" s="153" customFormat="true" spans="3:256">
      <c r="C20" s="155"/>
      <c r="D20" s="156"/>
      <c r="E20" s="156"/>
      <c r="F20" s="156"/>
      <c r="G20" s="156"/>
      <c r="M20" s="153">
        <f>M4/10000</f>
        <v>0.03474421151</v>
      </c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</row>
    <row r="21" s="153" customFormat="true" spans="3:256">
      <c r="C21" s="155"/>
      <c r="D21" s="156"/>
      <c r="E21" s="156"/>
      <c r="F21" s="156"/>
      <c r="G21" s="174">
        <v>2021</v>
      </c>
      <c r="H21" s="153">
        <v>596177.6</v>
      </c>
      <c r="I21" s="153">
        <v>376.25</v>
      </c>
      <c r="J21" s="153">
        <v>240270.6</v>
      </c>
      <c r="K21" s="153">
        <v>25209.23</v>
      </c>
      <c r="L21" s="153">
        <v>774.2635</v>
      </c>
      <c r="M21" s="153">
        <f>H21+I21+J21+K21+L21</f>
        <v>862807.9435</v>
      </c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="153" customFormat="true" spans="3:256">
      <c r="C22" s="155"/>
      <c r="D22" s="156"/>
      <c r="E22" s="156"/>
      <c r="F22" s="156"/>
      <c r="G22" s="156"/>
      <c r="M22" s="153">
        <f>M21/10000</f>
        <v>86.28079435</v>
      </c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  <row r="23" s="153" customFormat="true" spans="3:256">
      <c r="C23" s="155"/>
      <c r="D23" s="156"/>
      <c r="E23" s="156"/>
      <c r="F23" s="156"/>
      <c r="G23" s="156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  <row r="24" s="153" customFormat="true" spans="3:256">
      <c r="C24" s="155"/>
      <c r="D24" s="156"/>
      <c r="E24" s="156"/>
      <c r="F24" s="156"/>
      <c r="G24" s="156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="153" customFormat="true" spans="3:256">
      <c r="C25" s="155"/>
      <c r="D25" s="156"/>
      <c r="E25" s="156"/>
      <c r="F25" s="156"/>
      <c r="G25" s="156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</row>
    <row r="26" s="153" customFormat="true" spans="3:256">
      <c r="C26" s="155"/>
      <c r="D26" s="156"/>
      <c r="E26" s="156"/>
      <c r="F26" s="156"/>
      <c r="G26" s="156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="153" customFormat="true" spans="3:256">
      <c r="C27" s="155"/>
      <c r="D27" s="156"/>
      <c r="E27" s="156"/>
      <c r="F27" s="156"/>
      <c r="G27" s="156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</row>
    <row r="28" s="153" customFormat="true" spans="3:256">
      <c r="C28" s="155"/>
      <c r="D28" s="156"/>
      <c r="E28" s="156"/>
      <c r="F28" s="156"/>
      <c r="G28" s="156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  <row r="29" s="153" customFormat="true" spans="3:256">
      <c r="C29" s="155"/>
      <c r="D29" s="156"/>
      <c r="E29" s="156"/>
      <c r="F29" s="156"/>
      <c r="G29" s="156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</row>
    <row r="30" s="153" customFormat="true" spans="3:256">
      <c r="C30" s="155"/>
      <c r="D30" s="156"/>
      <c r="E30" s="156"/>
      <c r="F30" s="156"/>
      <c r="G30" s="156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</row>
    <row r="31" s="153" customFormat="true" spans="3:256">
      <c r="C31" s="155"/>
      <c r="D31" s="156"/>
      <c r="E31" s="156"/>
      <c r="F31" s="156"/>
      <c r="G31" s="156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</row>
    <row r="32" s="153" customFormat="true" spans="3:256">
      <c r="C32" s="155"/>
      <c r="D32" s="156"/>
      <c r="E32" s="156"/>
      <c r="F32" s="156"/>
      <c r="G32" s="156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</row>
    <row r="33" s="153" customFormat="true" spans="3:256">
      <c r="C33" s="155"/>
      <c r="D33" s="156"/>
      <c r="E33" s="156"/>
      <c r="F33" s="156"/>
      <c r="G33" s="156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</row>
    <row r="34" s="153" customFormat="true" spans="3:256">
      <c r="C34" s="155"/>
      <c r="D34" s="156"/>
      <c r="E34" s="156"/>
      <c r="F34" s="156"/>
      <c r="G34" s="156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="153" customFormat="true" spans="3:256">
      <c r="C35" s="155"/>
      <c r="D35" s="156"/>
      <c r="E35" s="156"/>
      <c r="F35" s="156"/>
      <c r="G35" s="156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</row>
    <row r="36" s="153" customFormat="true" spans="3:256">
      <c r="C36" s="155"/>
      <c r="D36" s="156"/>
      <c r="E36" s="156"/>
      <c r="F36" s="156"/>
      <c r="G36" s="156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</row>
    <row r="37" s="153" customFormat="true" spans="3:256">
      <c r="C37" s="155"/>
      <c r="D37" s="156"/>
      <c r="E37" s="156"/>
      <c r="F37" s="156"/>
      <c r="G37" s="156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s="153" customFormat="true" spans="3:256">
      <c r="C38" s="155"/>
      <c r="D38" s="156"/>
      <c r="E38" s="156"/>
      <c r="F38" s="156"/>
      <c r="G38" s="156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s="153" customFormat="true" spans="3:256">
      <c r="C39" s="155"/>
      <c r="D39" s="156"/>
      <c r="E39" s="156"/>
      <c r="F39" s="156"/>
      <c r="G39" s="156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="153" customFormat="true" ht="25.5" hidden="true" customHeight="true" spans="2:256">
      <c r="B40" s="171"/>
      <c r="C40" s="155"/>
      <c r="D40" s="156"/>
      <c r="E40" s="156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s="153" customFormat="true" spans="3:256">
      <c r="C41" s="155"/>
      <c r="D41" s="156"/>
      <c r="E41" s="156"/>
      <c r="F41" s="156"/>
      <c r="G41" s="156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s="153" customFormat="true" ht="17.25" customHeight="true" spans="222:256"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  <row r="43" s="153" customFormat="true" ht="17.25" customHeight="true" spans="222:256"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</row>
    <row r="44" s="153" customFormat="true" ht="17.25" customHeight="true" spans="222:256"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</row>
    <row r="45" s="153" customFormat="true" ht="17.25" customHeight="true" spans="222:256"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  <c r="IV45" s="108"/>
    </row>
    <row r="46" s="153" customFormat="true" ht="17.25" customHeight="true" spans="222:256"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</row>
    <row r="47" s="153" customFormat="true" ht="19.5" customHeight="true" spans="222:256"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</row>
    <row r="48" s="153" customFormat="true" ht="21" customHeight="true" spans="222:256"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</row>
    <row r="49" s="153" customFormat="true" ht="18.75" customHeight="true" spans="222:256"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</row>
    <row r="50" s="153" customFormat="true" spans="222:256">
      <c r="HN50" s="108"/>
      <c r="HO50" s="108"/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  <c r="IV50" s="108"/>
    </row>
    <row r="51" s="153" customFormat="true" spans="3:256">
      <c r="C51" s="155"/>
      <c r="D51" s="156"/>
      <c r="E51" s="156"/>
      <c r="F51" s="156"/>
      <c r="G51" s="156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  <c r="IS51" s="108"/>
      <c r="IT51" s="108"/>
      <c r="IU51" s="108"/>
      <c r="IV51" s="108"/>
    </row>
    <row r="52" s="153" customFormat="true" spans="222:256"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</row>
    <row r="53" s="153" customFormat="true" spans="222:256"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  <c r="IV53" s="108"/>
    </row>
    <row r="54" s="153" customFormat="true" spans="6:256">
      <c r="F54" s="156"/>
      <c r="G54" s="156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</row>
  </sheetData>
  <mergeCells count="2">
    <mergeCell ref="B1:F1"/>
    <mergeCell ref="B18:F19"/>
  </mergeCells>
  <pageMargins left="0.53" right="0.75" top="1.84" bottom="1" header="0.5" footer="0.5"/>
  <pageSetup paperSize="9" orientation="portrait" horizontalDpi="60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O16" sqref="O16"/>
    </sheetView>
  </sheetViews>
  <sheetFormatPr defaultColWidth="10.2857142857143" defaultRowHeight="15.75"/>
  <cols>
    <col min="1" max="1" width="8.28571428571429" style="108" hidden="true" customWidth="true"/>
    <col min="2" max="2" width="21.7142857142857" style="108" hidden="true" customWidth="true"/>
    <col min="3" max="3" width="12.1428571428571" style="109" hidden="true" customWidth="true"/>
    <col min="4" max="4" width="24" style="108" hidden="true" customWidth="true"/>
    <col min="5" max="5" width="0.142857142857143" style="108" customWidth="true"/>
    <col min="6" max="6" width="21.7142857142857" style="108" customWidth="true"/>
    <col min="7" max="8" width="12.1428571428571" style="109" customWidth="true"/>
    <col min="9" max="9" width="18.8571428571429" style="108" customWidth="true"/>
    <col min="10" max="10" width="12.4285714285714" style="108" customWidth="true"/>
    <col min="11" max="13" width="14.4285714285714" style="108"/>
    <col min="14" max="14" width="10.2857142857143" style="108"/>
    <col min="15" max="15" width="47.4285714285714" style="108" customWidth="true"/>
    <col min="16" max="19" width="10.2857142857143" style="108"/>
    <col min="20" max="21" width="11.8571428571429" style="108"/>
    <col min="22" max="16384" width="10.2857142857143" style="108"/>
  </cols>
  <sheetData>
    <row r="1" ht="23" customHeight="true" spans="2:9">
      <c r="B1" s="110" t="s">
        <v>107</v>
      </c>
      <c r="C1" s="110"/>
      <c r="D1" s="110"/>
      <c r="F1" s="110" t="s">
        <v>107</v>
      </c>
      <c r="G1" s="110"/>
      <c r="H1" s="110"/>
      <c r="I1" s="110"/>
    </row>
    <row r="2" ht="18" customHeight="true" spans="2:9">
      <c r="B2" s="110"/>
      <c r="C2" s="111" t="s">
        <v>108</v>
      </c>
      <c r="D2" s="111"/>
      <c r="F2" s="110"/>
      <c r="G2" s="132" t="s">
        <v>1</v>
      </c>
      <c r="H2" s="132"/>
      <c r="I2" s="132"/>
    </row>
    <row r="3" ht="29.25" customHeight="true" spans="1:9">
      <c r="A3" s="112"/>
      <c r="B3" s="113" t="s">
        <v>2</v>
      </c>
      <c r="C3" s="114" t="s">
        <v>109</v>
      </c>
      <c r="D3" s="115" t="s">
        <v>4</v>
      </c>
      <c r="F3" s="133" t="s">
        <v>2</v>
      </c>
      <c r="G3" s="134" t="s">
        <v>110</v>
      </c>
      <c r="H3" s="135" t="s">
        <v>79</v>
      </c>
      <c r="I3" s="115" t="s">
        <v>4</v>
      </c>
    </row>
    <row r="4" ht="18" customHeight="true" spans="1:9">
      <c r="A4" s="112"/>
      <c r="B4" s="116" t="s">
        <v>111</v>
      </c>
      <c r="C4" s="117"/>
      <c r="D4" s="118"/>
      <c r="F4" s="136" t="s">
        <v>111</v>
      </c>
      <c r="G4" s="137">
        <v>47</v>
      </c>
      <c r="H4" s="138">
        <v>43</v>
      </c>
      <c r="I4" s="148">
        <f t="shared" ref="I4:I16" si="0">(G4-H4)/H4*100</f>
        <v>9.30232558139535</v>
      </c>
    </row>
    <row r="5" ht="18" customHeight="true" spans="1:9">
      <c r="A5" s="112"/>
      <c r="B5" s="116" t="s">
        <v>112</v>
      </c>
      <c r="C5" s="117"/>
      <c r="D5" s="119"/>
      <c r="F5" s="136" t="s">
        <v>112</v>
      </c>
      <c r="G5" s="137">
        <v>8</v>
      </c>
      <c r="H5" s="138">
        <v>7</v>
      </c>
      <c r="I5" s="148">
        <f t="shared" si="0"/>
        <v>14.2857142857143</v>
      </c>
    </row>
    <row r="6" ht="18" customHeight="true" spans="1:12">
      <c r="A6" s="112"/>
      <c r="B6" s="116" t="s">
        <v>113</v>
      </c>
      <c r="C6" s="120"/>
      <c r="D6" s="121"/>
      <c r="F6" s="136" t="s">
        <v>113</v>
      </c>
      <c r="G6" s="139">
        <f>G5/G4*100</f>
        <v>17.0212765957447</v>
      </c>
      <c r="H6" s="139">
        <f>H5/H4*100</f>
        <v>16.2790697674419</v>
      </c>
      <c r="I6" s="148">
        <f>G6-H6</f>
        <v>0.74220682830282</v>
      </c>
      <c r="K6" s="149"/>
      <c r="L6" s="149"/>
    </row>
    <row r="7" ht="18" customHeight="true" spans="1:9">
      <c r="A7" s="112"/>
      <c r="B7" s="122" t="s">
        <v>114</v>
      </c>
      <c r="C7" s="123"/>
      <c r="D7" s="124"/>
      <c r="E7" s="108">
        <v>647831</v>
      </c>
      <c r="F7" s="140" t="s">
        <v>114</v>
      </c>
      <c r="G7" s="141">
        <v>4469262.3</v>
      </c>
      <c r="H7" s="142">
        <v>4575028.8</v>
      </c>
      <c r="I7" s="148">
        <f t="shared" si="0"/>
        <v>-2.31182151246786</v>
      </c>
    </row>
    <row r="8" ht="18" customHeight="true" spans="1:9">
      <c r="A8" s="112"/>
      <c r="B8" s="122" t="s">
        <v>115</v>
      </c>
      <c r="C8" s="123"/>
      <c r="D8" s="124"/>
      <c r="E8" s="108">
        <v>1083249</v>
      </c>
      <c r="F8" s="140" t="s">
        <v>115</v>
      </c>
      <c r="G8" s="143">
        <v>2971275.2</v>
      </c>
      <c r="H8" s="144">
        <v>3092321.2</v>
      </c>
      <c r="I8" s="148">
        <f t="shared" si="0"/>
        <v>-3.91440578682447</v>
      </c>
    </row>
    <row r="9" ht="18" customHeight="true" spans="1:9">
      <c r="A9" s="112"/>
      <c r="B9" s="116" t="s">
        <v>116</v>
      </c>
      <c r="C9" s="123"/>
      <c r="D9" s="124"/>
      <c r="E9" s="108">
        <v>244085</v>
      </c>
      <c r="F9" s="136" t="s">
        <v>117</v>
      </c>
      <c r="G9" s="143">
        <v>453043</v>
      </c>
      <c r="H9" s="144">
        <v>399702.8</v>
      </c>
      <c r="I9" s="148">
        <f t="shared" si="0"/>
        <v>13.3449653092248</v>
      </c>
    </row>
    <row r="10" ht="18" customHeight="true" spans="1:9">
      <c r="A10" s="112"/>
      <c r="B10" s="116" t="s">
        <v>118</v>
      </c>
      <c r="C10" s="123"/>
      <c r="D10" s="124"/>
      <c r="E10" s="108">
        <v>148407</v>
      </c>
      <c r="F10" s="136" t="s">
        <v>119</v>
      </c>
      <c r="G10" s="143">
        <v>211350.5</v>
      </c>
      <c r="H10" s="144">
        <v>176962.1</v>
      </c>
      <c r="I10" s="148">
        <f t="shared" si="0"/>
        <v>19.4326355756402</v>
      </c>
    </row>
    <row r="11" ht="18" customHeight="true" spans="1:9">
      <c r="A11" s="112"/>
      <c r="B11" s="116" t="s">
        <v>120</v>
      </c>
      <c r="C11" s="123"/>
      <c r="D11" s="124"/>
      <c r="E11" s="108">
        <v>1036</v>
      </c>
      <c r="F11" s="136" t="s">
        <v>121</v>
      </c>
      <c r="G11" s="143">
        <v>3508.1</v>
      </c>
      <c r="H11" s="144">
        <v>2793.2</v>
      </c>
      <c r="I11" s="148">
        <f t="shared" si="0"/>
        <v>25.5943004439353</v>
      </c>
    </row>
    <row r="12" ht="18" customHeight="true" spans="1:9">
      <c r="A12" s="112"/>
      <c r="B12" s="122" t="s">
        <v>122</v>
      </c>
      <c r="C12" s="123"/>
      <c r="D12" s="124"/>
      <c r="E12" s="108">
        <v>6159</v>
      </c>
      <c r="F12" s="140" t="s">
        <v>122</v>
      </c>
      <c r="G12" s="143">
        <v>3559.8</v>
      </c>
      <c r="H12" s="144">
        <v>2937.2</v>
      </c>
      <c r="I12" s="148">
        <f t="shared" si="0"/>
        <v>21.1970584229879</v>
      </c>
    </row>
    <row r="13" ht="18" customHeight="true" spans="1:19">
      <c r="A13" s="112"/>
      <c r="B13" s="122" t="s">
        <v>123</v>
      </c>
      <c r="C13" s="123"/>
      <c r="D13" s="124"/>
      <c r="E13" s="108">
        <v>8924</v>
      </c>
      <c r="F13" s="140" t="s">
        <v>123</v>
      </c>
      <c r="G13" s="143">
        <v>7276.4</v>
      </c>
      <c r="H13" s="144">
        <v>6766.8</v>
      </c>
      <c r="I13" s="148">
        <f t="shared" si="0"/>
        <v>7.53088609091446</v>
      </c>
      <c r="O13" s="151"/>
      <c r="P13" s="151"/>
      <c r="Q13" s="151"/>
      <c r="R13" s="151"/>
      <c r="S13" s="151"/>
    </row>
    <row r="14" ht="18" customHeight="true" spans="1:19">
      <c r="A14" s="112"/>
      <c r="B14" s="122" t="s">
        <v>124</v>
      </c>
      <c r="C14" s="123"/>
      <c r="D14" s="124"/>
      <c r="F14" s="140" t="s">
        <v>124</v>
      </c>
      <c r="G14" s="143">
        <v>79794.9</v>
      </c>
      <c r="H14" s="144">
        <v>65192.8</v>
      </c>
      <c r="I14" s="148">
        <f t="shared" si="0"/>
        <v>22.3983323311777</v>
      </c>
      <c r="O14" s="151"/>
      <c r="P14" s="151"/>
      <c r="Q14" s="151"/>
      <c r="R14" s="151"/>
      <c r="S14" s="151"/>
    </row>
    <row r="15" ht="18" customHeight="true" spans="1:9">
      <c r="A15" s="112"/>
      <c r="B15" s="122" t="s">
        <v>125</v>
      </c>
      <c r="C15" s="123"/>
      <c r="D15" s="124"/>
      <c r="F15" s="140" t="s">
        <v>125</v>
      </c>
      <c r="G15" s="143">
        <v>34431.9</v>
      </c>
      <c r="H15" s="144">
        <v>-27133.3</v>
      </c>
      <c r="I15" s="148">
        <f t="shared" si="0"/>
        <v>-226.899050244533</v>
      </c>
    </row>
    <row r="16" ht="18" customHeight="true" spans="1:19">
      <c r="A16" s="112"/>
      <c r="B16" s="122" t="s">
        <v>126</v>
      </c>
      <c r="C16" s="123"/>
      <c r="D16" s="124"/>
      <c r="E16" s="108">
        <v>53817</v>
      </c>
      <c r="F16" s="140" t="s">
        <v>126</v>
      </c>
      <c r="G16" s="143">
        <v>142227.2</v>
      </c>
      <c r="H16" s="144">
        <v>144805.8</v>
      </c>
      <c r="I16" s="148">
        <f t="shared" si="0"/>
        <v>-1.7807297773984</v>
      </c>
      <c r="O16" s="151"/>
      <c r="P16" s="151"/>
      <c r="Q16" s="151"/>
      <c r="R16" s="151"/>
      <c r="S16" s="151"/>
    </row>
    <row r="17" ht="18" customHeight="true" spans="1:19">
      <c r="A17" s="112"/>
      <c r="B17" s="116" t="s">
        <v>127</v>
      </c>
      <c r="C17" s="117"/>
      <c r="D17" s="124"/>
      <c r="F17" s="136" t="s">
        <v>127</v>
      </c>
      <c r="G17" s="145"/>
      <c r="H17" s="138"/>
      <c r="I17" s="148"/>
      <c r="O17" s="151"/>
      <c r="P17" s="151"/>
      <c r="Q17" s="151"/>
      <c r="R17" s="151"/>
      <c r="S17" s="151"/>
    </row>
    <row r="18" ht="18" customHeight="true" spans="1:19">
      <c r="A18" s="112"/>
      <c r="B18" s="125" t="s">
        <v>128</v>
      </c>
      <c r="C18" s="117"/>
      <c r="D18" s="124"/>
      <c r="E18" s="108">
        <v>50715</v>
      </c>
      <c r="F18" s="112" t="s">
        <v>128</v>
      </c>
      <c r="G18" s="137">
        <v>140126.3</v>
      </c>
      <c r="H18" s="138">
        <v>143290.6</v>
      </c>
      <c r="I18" s="148">
        <f t="shared" ref="I18:I21" si="1">(G18-H18)/H18*100</f>
        <v>-2.20830954717198</v>
      </c>
      <c r="O18" s="151"/>
      <c r="P18" s="151"/>
      <c r="Q18" s="151"/>
      <c r="R18" s="151"/>
      <c r="S18" s="151"/>
    </row>
    <row r="19" ht="18" customHeight="true" spans="1:21">
      <c r="A19" s="112"/>
      <c r="B19" s="125" t="s">
        <v>129</v>
      </c>
      <c r="C19" s="117"/>
      <c r="D19" s="124"/>
      <c r="E19" s="108">
        <v>4391</v>
      </c>
      <c r="F19" s="112" t="s">
        <v>129</v>
      </c>
      <c r="G19" s="137">
        <v>3964.3</v>
      </c>
      <c r="H19" s="138">
        <v>4861.7</v>
      </c>
      <c r="I19" s="148">
        <f t="shared" si="1"/>
        <v>-18.4585638768332</v>
      </c>
      <c r="J19" s="149"/>
      <c r="O19" s="151"/>
      <c r="P19" s="151"/>
      <c r="Q19" s="151"/>
      <c r="R19" s="151"/>
      <c r="S19" s="151"/>
      <c r="T19" s="151"/>
      <c r="U19" s="151"/>
    </row>
    <row r="20" ht="18" customHeight="true" spans="1:21">
      <c r="A20" s="112"/>
      <c r="B20" s="125" t="s">
        <v>130</v>
      </c>
      <c r="C20" s="117"/>
      <c r="D20" s="124"/>
      <c r="E20" s="108">
        <v>-15992</v>
      </c>
      <c r="F20" s="112" t="s">
        <v>130</v>
      </c>
      <c r="G20" s="137">
        <v>-1863.4</v>
      </c>
      <c r="H20" s="138">
        <v>-3346.5</v>
      </c>
      <c r="I20" s="148">
        <f t="shared" si="1"/>
        <v>-44.3179441207231</v>
      </c>
      <c r="K20" s="150"/>
      <c r="L20" s="150"/>
      <c r="N20" s="150"/>
      <c r="O20" s="151"/>
      <c r="P20" s="151"/>
      <c r="Q20" s="151"/>
      <c r="R20" s="151"/>
      <c r="S20" s="151"/>
      <c r="T20" s="151"/>
      <c r="U20" s="151"/>
    </row>
    <row r="21" s="107" customFormat="true" ht="18" customHeight="true" spans="1:21">
      <c r="A21" s="126"/>
      <c r="B21" s="127" t="s">
        <v>131</v>
      </c>
      <c r="C21" s="128"/>
      <c r="D21" s="129"/>
      <c r="E21" s="107">
        <v>6936.3</v>
      </c>
      <c r="F21" s="146" t="s">
        <v>131</v>
      </c>
      <c r="G21" s="137">
        <v>11981.7</v>
      </c>
      <c r="H21" s="138">
        <v>7752.5</v>
      </c>
      <c r="I21" s="148">
        <f t="shared" si="1"/>
        <v>54.5527249274428</v>
      </c>
      <c r="J21" s="108"/>
      <c r="O21" s="152"/>
      <c r="P21" s="152"/>
      <c r="Q21" s="152"/>
      <c r="R21" s="152"/>
      <c r="S21" s="152"/>
      <c r="T21" s="108"/>
      <c r="U21" s="108"/>
    </row>
    <row r="22" ht="53.25" customHeight="true" spans="2:21">
      <c r="B22" s="130" t="s">
        <v>132</v>
      </c>
      <c r="C22" s="130"/>
      <c r="D22" s="130"/>
      <c r="F22" s="147" t="s">
        <v>133</v>
      </c>
      <c r="G22" s="147"/>
      <c r="H22" s="147"/>
      <c r="I22" s="147"/>
      <c r="O22" s="151"/>
      <c r="P22" s="151"/>
      <c r="Q22" s="151"/>
      <c r="R22" s="151"/>
      <c r="S22" s="151"/>
      <c r="T22" s="151"/>
      <c r="U22" s="151"/>
    </row>
    <row r="23" spans="2:21">
      <c r="B23" s="131" t="s">
        <v>134</v>
      </c>
      <c r="C23" s="131"/>
      <c r="D23" s="131"/>
      <c r="F23" s="131"/>
      <c r="G23" s="131"/>
      <c r="H23" s="131"/>
      <c r="I23" s="131"/>
      <c r="T23" s="151"/>
      <c r="U23" s="151"/>
    </row>
    <row r="24" spans="20:21">
      <c r="T24" s="151"/>
      <c r="U24" s="151"/>
    </row>
    <row r="25" spans="20:21">
      <c r="T25" s="151"/>
      <c r="U25" s="151"/>
    </row>
    <row r="26" spans="20:21">
      <c r="T26" s="151"/>
      <c r="U26" s="151"/>
    </row>
    <row r="27" spans="20:21">
      <c r="T27" s="151"/>
      <c r="U27" s="151"/>
    </row>
    <row r="28" spans="20:21">
      <c r="T28" s="151"/>
      <c r="U28" s="151"/>
    </row>
    <row r="29" spans="20:21">
      <c r="T29" s="151"/>
      <c r="U29" s="151"/>
    </row>
    <row r="30" spans="20:21">
      <c r="T30" s="151"/>
      <c r="U30" s="151"/>
    </row>
    <row r="31" spans="20:21">
      <c r="T31" s="151"/>
      <c r="U31" s="151"/>
    </row>
    <row r="32" spans="20:21">
      <c r="T32" s="151"/>
      <c r="U32" s="151"/>
    </row>
    <row r="33" spans="20:21">
      <c r="T33" s="151"/>
      <c r="U33" s="151"/>
    </row>
    <row r="34" spans="15:21">
      <c r="O34" s="151"/>
      <c r="P34" s="151"/>
      <c r="Q34" s="151"/>
      <c r="R34" s="151"/>
      <c r="S34" s="151"/>
      <c r="T34" s="151"/>
      <c r="U34" s="151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5"/>
  <sheetViews>
    <sheetView tabSelected="1" topLeftCell="B1" workbookViewId="0">
      <selection activeCell="K14" sqref="K14"/>
    </sheetView>
  </sheetViews>
  <sheetFormatPr defaultColWidth="10.2857142857143" defaultRowHeight="15.75" outlineLevelCol="6"/>
  <cols>
    <col min="1" max="1" width="10.2857142857143" style="91" hidden="true" customWidth="true"/>
    <col min="2" max="2" width="26.5714285714286" style="91" customWidth="true"/>
    <col min="3" max="3" width="21.5714285714286" style="91" customWidth="true"/>
    <col min="4" max="4" width="18" style="91" customWidth="true"/>
    <col min="5" max="5" width="18" style="91" hidden="true" customWidth="true"/>
    <col min="6" max="6" width="18" style="91" customWidth="true"/>
    <col min="7" max="7" width="10.7142857142857" style="91" hidden="true" customWidth="true"/>
    <col min="8" max="8" width="10.7142857142857" style="91"/>
    <col min="9" max="9" width="10.2857142857143" style="91"/>
    <col min="10" max="10" width="10.7142857142857" style="91"/>
    <col min="11" max="16384" width="10.2857142857143" style="91"/>
  </cols>
  <sheetData>
    <row r="1" ht="40.5" customHeight="true" spans="2:6">
      <c r="B1" s="92" t="s">
        <v>135</v>
      </c>
      <c r="C1" s="92"/>
      <c r="D1" s="92"/>
      <c r="E1" s="92"/>
      <c r="F1" s="92"/>
    </row>
    <row r="2" ht="26.25" customHeight="true" spans="2:6">
      <c r="B2" s="93" t="s">
        <v>2</v>
      </c>
      <c r="C2" s="94" t="s">
        <v>77</v>
      </c>
      <c r="D2" s="94" t="s">
        <v>3</v>
      </c>
      <c r="E2" s="94" t="s">
        <v>79</v>
      </c>
      <c r="F2" s="101" t="s">
        <v>136</v>
      </c>
    </row>
    <row r="3" ht="26.25" customHeight="true" spans="2:6">
      <c r="B3" s="95" t="s">
        <v>137</v>
      </c>
      <c r="C3" s="94" t="s">
        <v>138</v>
      </c>
      <c r="D3" s="96">
        <v>90065.61</v>
      </c>
      <c r="E3" s="97"/>
      <c r="F3" s="101">
        <v>-5.35</v>
      </c>
    </row>
    <row r="4" ht="26.25" customHeight="true" spans="2:6">
      <c r="B4" s="95" t="s">
        <v>9</v>
      </c>
      <c r="C4" s="94" t="s">
        <v>138</v>
      </c>
      <c r="D4" s="96">
        <v>81923.44</v>
      </c>
      <c r="E4" s="97"/>
      <c r="F4" s="102">
        <v>-5.95</v>
      </c>
    </row>
    <row r="5" ht="26.25" customHeight="true" spans="2:6">
      <c r="B5" s="95" t="s">
        <v>13</v>
      </c>
      <c r="C5" s="94" t="s">
        <v>138</v>
      </c>
      <c r="D5" s="96" t="s">
        <v>139</v>
      </c>
      <c r="E5" s="96"/>
      <c r="F5" s="103" t="s">
        <v>139</v>
      </c>
    </row>
    <row r="6" ht="26.25" customHeight="true" spans="2:6">
      <c r="B6" s="95" t="s">
        <v>14</v>
      </c>
      <c r="C6" s="94" t="s">
        <v>138</v>
      </c>
      <c r="D6" s="96">
        <v>7100.29</v>
      </c>
      <c r="E6" s="97"/>
      <c r="F6" s="102">
        <v>3.88</v>
      </c>
    </row>
    <row r="7" ht="26.25" customHeight="true" spans="2:6">
      <c r="B7" s="95" t="s">
        <v>15</v>
      </c>
      <c r="C7" s="94" t="s">
        <v>138</v>
      </c>
      <c r="D7" s="96">
        <v>1041.87</v>
      </c>
      <c r="E7" s="97"/>
      <c r="F7" s="102">
        <v>-13.61</v>
      </c>
    </row>
    <row r="8" ht="26.25" customHeight="true" spans="2:6">
      <c r="B8" s="95" t="s">
        <v>16</v>
      </c>
      <c r="C8" s="94" t="s">
        <v>138</v>
      </c>
      <c r="D8" s="96" t="s">
        <v>139</v>
      </c>
      <c r="E8" s="97"/>
      <c r="F8" s="104" t="s">
        <v>139</v>
      </c>
    </row>
    <row r="9" ht="26.25" customHeight="true" spans="2:7">
      <c r="B9" s="95" t="s">
        <v>140</v>
      </c>
      <c r="C9" s="94" t="s">
        <v>141</v>
      </c>
      <c r="D9" s="97">
        <v>-0.7258</v>
      </c>
      <c r="E9" s="105"/>
      <c r="F9" s="102">
        <v>-16.79</v>
      </c>
      <c r="G9" s="91">
        <f>D9-38.2</f>
        <v>-38.9258</v>
      </c>
    </row>
    <row r="10" ht="26.25" customHeight="true" spans="2:7">
      <c r="B10" s="95" t="s">
        <v>9</v>
      </c>
      <c r="C10" s="94" t="s">
        <v>141</v>
      </c>
      <c r="D10" s="97">
        <v>-5.68</v>
      </c>
      <c r="E10" s="105"/>
      <c r="F10" s="102">
        <v>-8.1</v>
      </c>
      <c r="G10" s="91">
        <f>D10-24.8</f>
        <v>-30.48</v>
      </c>
    </row>
    <row r="11" ht="26.25" customHeight="true" spans="2:6">
      <c r="B11" s="95" t="s">
        <v>13</v>
      </c>
      <c r="C11" s="94" t="s">
        <v>141</v>
      </c>
      <c r="D11" s="97" t="s">
        <v>139</v>
      </c>
      <c r="E11" s="96"/>
      <c r="F11" s="103" t="s">
        <v>139</v>
      </c>
    </row>
    <row r="12" ht="26.25" customHeight="true" spans="2:7">
      <c r="B12" s="95" t="s">
        <v>14</v>
      </c>
      <c r="C12" s="94" t="s">
        <v>141</v>
      </c>
      <c r="D12" s="97">
        <v>27.2</v>
      </c>
      <c r="E12" s="105"/>
      <c r="F12" s="102">
        <v>-25.82</v>
      </c>
      <c r="G12" s="91">
        <f>D12-49.6</f>
        <v>-22.4</v>
      </c>
    </row>
    <row r="13" ht="26.25" customHeight="true" spans="2:7">
      <c r="B13" s="95" t="s">
        <v>15</v>
      </c>
      <c r="C13" s="94" t="s">
        <v>141</v>
      </c>
      <c r="D13" s="97">
        <v>0.1938</v>
      </c>
      <c r="E13" s="105"/>
      <c r="F13" s="102">
        <v>-8.93</v>
      </c>
      <c r="G13" s="91">
        <f>D13-15.7</f>
        <v>-15.5062</v>
      </c>
    </row>
    <row r="14" ht="26.25" customHeight="true" spans="2:6">
      <c r="B14" s="95" t="s">
        <v>16</v>
      </c>
      <c r="C14" s="94" t="s">
        <v>141</v>
      </c>
      <c r="D14" s="97" t="s">
        <v>139</v>
      </c>
      <c r="E14" s="96"/>
      <c r="F14" s="103" t="s">
        <v>139</v>
      </c>
    </row>
    <row r="15" spans="2:6">
      <c r="B15" s="98" t="s">
        <v>142</v>
      </c>
      <c r="C15" s="99"/>
      <c r="D15" s="100"/>
      <c r="E15" s="106"/>
      <c r="F15" s="106"/>
    </row>
  </sheetData>
  <mergeCells count="1">
    <mergeCell ref="B1:F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2" workbookViewId="0">
      <selection activeCell="K9" sqref="K9"/>
    </sheetView>
  </sheetViews>
  <sheetFormatPr defaultColWidth="10.2857142857143" defaultRowHeight="15.75" outlineLevelCol="1"/>
  <cols>
    <col min="1" max="1" width="39.4285714285714" style="73" customWidth="true"/>
    <col min="2" max="2" width="37.5714285714286" style="74" customWidth="true"/>
    <col min="3" max="16384" width="10.2857142857143" style="73"/>
  </cols>
  <sheetData>
    <row r="1" hidden="true"/>
    <row r="2" ht="18.75" spans="1:2">
      <c r="A2" s="75" t="s">
        <v>143</v>
      </c>
      <c r="B2" s="76"/>
    </row>
    <row r="3" ht="27" customHeight="true" spans="1:2">
      <c r="A3" s="77" t="s">
        <v>2</v>
      </c>
      <c r="B3" s="78" t="s">
        <v>4</v>
      </c>
    </row>
    <row r="4" ht="27" customHeight="true" spans="1:2">
      <c r="A4" s="79" t="s">
        <v>144</v>
      </c>
      <c r="B4" s="80">
        <v>2</v>
      </c>
    </row>
    <row r="5" ht="27" customHeight="true" spans="1:2">
      <c r="A5" s="79" t="s">
        <v>145</v>
      </c>
      <c r="B5" s="80">
        <v>8.8</v>
      </c>
    </row>
    <row r="6" ht="27" customHeight="true" spans="1:2">
      <c r="A6" s="81" t="s">
        <v>146</v>
      </c>
      <c r="B6" s="80"/>
    </row>
    <row r="7" ht="27" customHeight="true" spans="1:2">
      <c r="A7" s="82" t="s">
        <v>147</v>
      </c>
      <c r="B7" s="80">
        <v>1.9</v>
      </c>
    </row>
    <row r="8" ht="27" customHeight="true" spans="1:2">
      <c r="A8" s="83" t="s">
        <v>148</v>
      </c>
      <c r="B8" s="80">
        <v>9.2</v>
      </c>
    </row>
    <row r="9" ht="27" customHeight="true" spans="1:2">
      <c r="A9" s="83" t="s">
        <v>149</v>
      </c>
      <c r="B9" s="80">
        <v>0.8</v>
      </c>
    </row>
    <row r="10" ht="27" customHeight="true" spans="1:2">
      <c r="A10" s="84" t="s">
        <v>150</v>
      </c>
      <c r="B10" s="80">
        <v>4.2</v>
      </c>
    </row>
    <row r="11" ht="27" customHeight="true" spans="1:2">
      <c r="A11" s="85" t="s">
        <v>151</v>
      </c>
      <c r="B11" s="80"/>
    </row>
    <row r="12" ht="27" customHeight="true" spans="1:2">
      <c r="A12" s="83" t="s">
        <v>152</v>
      </c>
      <c r="B12" s="80">
        <v>20.3</v>
      </c>
    </row>
    <row r="13" ht="27" customHeight="true" spans="1:2">
      <c r="A13" s="83" t="s">
        <v>153</v>
      </c>
      <c r="B13" s="80">
        <v>-5.3</v>
      </c>
    </row>
    <row r="14" ht="27" customHeight="true" spans="1:2">
      <c r="A14" s="83" t="s">
        <v>154</v>
      </c>
      <c r="B14" s="80">
        <v>-5.3</v>
      </c>
    </row>
    <row r="15" ht="27" customHeight="true" spans="1:2">
      <c r="A15" s="83" t="s">
        <v>155</v>
      </c>
      <c r="B15" s="80">
        <v>36.2</v>
      </c>
    </row>
    <row r="16" ht="27" customHeight="true" spans="1:2">
      <c r="A16" s="81" t="s">
        <v>156</v>
      </c>
      <c r="B16" s="80"/>
    </row>
    <row r="17" ht="27" customHeight="true" spans="1:2">
      <c r="A17" s="86" t="s">
        <v>157</v>
      </c>
      <c r="B17" s="80">
        <v>-7.8</v>
      </c>
    </row>
    <row r="18" ht="27" customHeight="true" spans="1:2">
      <c r="A18" s="86" t="s">
        <v>158</v>
      </c>
      <c r="B18" s="80">
        <v>89.3</v>
      </c>
    </row>
    <row r="19" ht="27" customHeight="true" spans="1:2">
      <c r="A19" s="86" t="s">
        <v>159</v>
      </c>
      <c r="B19" s="80">
        <v>24.6</v>
      </c>
    </row>
    <row r="20" ht="27" customHeight="true" spans="1:2">
      <c r="A20" s="86" t="s">
        <v>160</v>
      </c>
      <c r="B20" s="80">
        <v>100.5</v>
      </c>
    </row>
    <row r="21" ht="27" customHeight="true" spans="1:2">
      <c r="A21" s="87" t="s">
        <v>161</v>
      </c>
      <c r="B21" s="88">
        <v>26.7</v>
      </c>
    </row>
    <row r="22" ht="48" customHeight="true" spans="1:2">
      <c r="A22" s="89" t="s">
        <v>162</v>
      </c>
      <c r="B22" s="90"/>
    </row>
  </sheetData>
  <mergeCells count="2">
    <mergeCell ref="A2:B2"/>
    <mergeCell ref="A22:B22"/>
  </mergeCells>
  <pageMargins left="0.7" right="0.7" top="0.75" bottom="0.75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D13" sqref="D13"/>
    </sheetView>
  </sheetViews>
  <sheetFormatPr defaultColWidth="11.7142857142857" defaultRowHeight="22.5" customHeight="true"/>
  <cols>
    <col min="1" max="1" width="23.8571428571429" style="29" customWidth="true"/>
    <col min="2" max="4" width="20.7142857142857" style="51" customWidth="true"/>
    <col min="5" max="16384" width="11.7142857142857" style="29"/>
  </cols>
  <sheetData>
    <row r="1" customHeight="true" spans="1:4">
      <c r="A1" s="53" t="s">
        <v>163</v>
      </c>
      <c r="B1" s="53"/>
      <c r="C1" s="53"/>
      <c r="D1" s="53"/>
    </row>
    <row r="2" customHeight="true" spans="4:4">
      <c r="D2" s="54" t="s">
        <v>1</v>
      </c>
    </row>
    <row r="3" customHeight="true" spans="1:4">
      <c r="A3" s="55"/>
      <c r="B3" s="56" t="s">
        <v>164</v>
      </c>
      <c r="C3" s="56" t="s">
        <v>165</v>
      </c>
      <c r="D3" s="58" t="s">
        <v>4</v>
      </c>
    </row>
    <row r="4" customHeight="true" spans="1:7">
      <c r="A4" s="66" t="s">
        <v>166</v>
      </c>
      <c r="B4" s="67">
        <v>171303.7</v>
      </c>
      <c r="C4" s="67">
        <v>164592.8</v>
      </c>
      <c r="D4" s="68">
        <f t="shared" ref="D4:D7" si="0">B4/C4*100-100</f>
        <v>4.07727434006834</v>
      </c>
      <c r="F4" s="51"/>
      <c r="G4" s="51"/>
    </row>
    <row r="5" customHeight="true" spans="1:4">
      <c r="A5" s="55" t="s">
        <v>167</v>
      </c>
      <c r="B5" s="56"/>
      <c r="C5" s="56"/>
      <c r="D5" s="68"/>
    </row>
    <row r="6" customHeight="true" spans="1:4">
      <c r="A6" s="55" t="s">
        <v>168</v>
      </c>
      <c r="B6" s="69">
        <v>155852.8</v>
      </c>
      <c r="C6" s="69">
        <v>148931.8</v>
      </c>
      <c r="D6" s="68">
        <f t="shared" si="0"/>
        <v>4.6470935018579</v>
      </c>
    </row>
    <row r="7" customHeight="true" spans="1:4">
      <c r="A7" s="55" t="s">
        <v>169</v>
      </c>
      <c r="B7" s="69">
        <v>15450.9</v>
      </c>
      <c r="C7" s="69">
        <v>15661</v>
      </c>
      <c r="D7" s="68">
        <f t="shared" si="0"/>
        <v>-1.34154907094054</v>
      </c>
    </row>
    <row r="8" customHeight="true" spans="1:8">
      <c r="A8" s="55" t="s">
        <v>170</v>
      </c>
      <c r="B8" s="69"/>
      <c r="C8" s="69"/>
      <c r="D8" s="68"/>
      <c r="G8" s="51"/>
      <c r="H8" s="51"/>
    </row>
    <row r="9" customHeight="true" spans="1:4">
      <c r="A9" s="55" t="s">
        <v>171</v>
      </c>
      <c r="B9" s="69">
        <v>125070.5</v>
      </c>
      <c r="C9" s="69">
        <v>109947.1</v>
      </c>
      <c r="D9" s="68">
        <f t="shared" ref="D9:D12" si="1">B9/C9*100-100</f>
        <v>13.7551604362462</v>
      </c>
    </row>
    <row r="10" customHeight="true" spans="1:4">
      <c r="A10" s="55" t="s">
        <v>172</v>
      </c>
      <c r="B10" s="70" t="s">
        <v>105</v>
      </c>
      <c r="C10" s="70" t="s">
        <v>105</v>
      </c>
      <c r="D10" s="68"/>
    </row>
    <row r="11" customHeight="true" spans="1:9">
      <c r="A11" s="55" t="s">
        <v>173</v>
      </c>
      <c r="B11" s="69">
        <v>3471.5</v>
      </c>
      <c r="C11" s="69">
        <v>3108.3</v>
      </c>
      <c r="D11" s="68">
        <f t="shared" si="1"/>
        <v>11.6848438052955</v>
      </c>
      <c r="F11" s="29" t="s">
        <v>174</v>
      </c>
      <c r="G11" s="51">
        <f>B14+[1]住餐业!B8+[1]住餐业!B11</f>
        <v>64279.1</v>
      </c>
      <c r="H11" s="51">
        <f>C14+[1]住餐业!C8+[1]住餐业!C11</f>
        <v>54495.9</v>
      </c>
      <c r="I11" s="29">
        <f>G11/H11*100-100</f>
        <v>17.9521762187614</v>
      </c>
    </row>
    <row r="12" customHeight="true" spans="1:4">
      <c r="A12" s="55" t="s">
        <v>175</v>
      </c>
      <c r="B12" s="70">
        <v>42761.7</v>
      </c>
      <c r="C12" s="70">
        <v>51537.4</v>
      </c>
      <c r="D12" s="68">
        <f t="shared" si="1"/>
        <v>-17.0278283343747</v>
      </c>
    </row>
    <row r="13" customHeight="true" spans="1:4">
      <c r="A13" s="55" t="s">
        <v>176</v>
      </c>
      <c r="B13" s="70" t="s">
        <v>105</v>
      </c>
      <c r="C13" s="70" t="s">
        <v>105</v>
      </c>
      <c r="D13" s="71" t="s">
        <v>105</v>
      </c>
    </row>
    <row r="14" customHeight="true" spans="1:4">
      <c r="A14" s="66" t="s">
        <v>177</v>
      </c>
      <c r="B14" s="72">
        <v>62517.1</v>
      </c>
      <c r="C14" s="72">
        <v>52967.3</v>
      </c>
      <c r="D14" s="68">
        <f t="shared" ref="D14:D17" si="2">B14/C14*100-100</f>
        <v>18.0296144980016</v>
      </c>
    </row>
    <row r="15" customHeight="true" spans="1:4">
      <c r="A15" s="55" t="s">
        <v>167</v>
      </c>
      <c r="B15" s="69"/>
      <c r="C15" s="69"/>
      <c r="D15" s="68"/>
    </row>
    <row r="16" customHeight="true" spans="1:4">
      <c r="A16" s="55" t="s">
        <v>168</v>
      </c>
      <c r="B16" s="69">
        <v>47349.2</v>
      </c>
      <c r="C16" s="70">
        <v>37659.3</v>
      </c>
      <c r="D16" s="71">
        <f t="shared" si="2"/>
        <v>25.7304304647192</v>
      </c>
    </row>
    <row r="17" customHeight="true" spans="1:4">
      <c r="A17" s="55" t="s">
        <v>169</v>
      </c>
      <c r="B17" s="69">
        <v>15167.9</v>
      </c>
      <c r="C17" s="69">
        <v>15308</v>
      </c>
      <c r="D17" s="68">
        <f t="shared" si="2"/>
        <v>-0.915207734517892</v>
      </c>
    </row>
    <row r="18" customHeight="true" spans="1:4">
      <c r="A18" s="55" t="s">
        <v>170</v>
      </c>
      <c r="B18" s="69"/>
      <c r="C18" s="69"/>
      <c r="D18" s="68"/>
    </row>
    <row r="19" customHeight="true" spans="1:4">
      <c r="A19" s="55" t="s">
        <v>171</v>
      </c>
      <c r="B19" s="69">
        <v>57550.4</v>
      </c>
      <c r="C19" s="69">
        <v>47775.9</v>
      </c>
      <c r="D19" s="68">
        <f t="shared" ref="D19:D22" si="3">B19/C19*100-100</f>
        <v>20.4590599025869</v>
      </c>
    </row>
    <row r="20" customHeight="true" spans="1:4">
      <c r="A20" s="55" t="s">
        <v>172</v>
      </c>
      <c r="B20" s="71" t="s">
        <v>105</v>
      </c>
      <c r="C20" s="71" t="s">
        <v>105</v>
      </c>
      <c r="D20" s="71" t="s">
        <v>105</v>
      </c>
    </row>
    <row r="21" customHeight="true" spans="1:4">
      <c r="A21" s="55" t="s">
        <v>173</v>
      </c>
      <c r="B21" s="69">
        <v>3188.5</v>
      </c>
      <c r="C21" s="69">
        <v>2755.3</v>
      </c>
      <c r="D21" s="68">
        <f t="shared" si="3"/>
        <v>15.7224258701412</v>
      </c>
    </row>
    <row r="22" customHeight="true" spans="1:4">
      <c r="A22" s="55" t="s">
        <v>175</v>
      </c>
      <c r="B22" s="70">
        <v>1778.2</v>
      </c>
      <c r="C22" s="70">
        <v>2436.1</v>
      </c>
      <c r="D22" s="68">
        <f t="shared" si="3"/>
        <v>-27.0062805303559</v>
      </c>
    </row>
    <row r="23" customHeight="true" spans="1:4">
      <c r="A23" s="55" t="s">
        <v>176</v>
      </c>
      <c r="B23" s="70" t="s">
        <v>105</v>
      </c>
      <c r="C23" s="70" t="s">
        <v>105</v>
      </c>
      <c r="D23" s="71" t="s">
        <v>105</v>
      </c>
    </row>
    <row r="24" s="52" customFormat="true" customHeight="true" spans="1:4">
      <c r="A24" s="52" t="s">
        <v>178</v>
      </c>
      <c r="B24" s="65"/>
      <c r="C24" s="65"/>
      <c r="D24" s="65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1" sqref="C11"/>
    </sheetView>
  </sheetViews>
  <sheetFormatPr defaultColWidth="11.7142857142857" defaultRowHeight="31.5" customHeight="true" outlineLevelCol="3"/>
  <cols>
    <col min="1" max="1" width="24.7142857142857" style="29" customWidth="true"/>
    <col min="2" max="3" width="22.1428571428571" style="30" customWidth="true"/>
    <col min="4" max="4" width="22.1428571428571" style="51" customWidth="true"/>
    <col min="5" max="16384" width="11.7142857142857" style="29"/>
  </cols>
  <sheetData>
    <row r="1" customHeight="true" spans="1:4">
      <c r="A1" s="53" t="s">
        <v>179</v>
      </c>
      <c r="B1" s="53"/>
      <c r="C1" s="53"/>
      <c r="D1" s="53"/>
    </row>
    <row r="2" customHeight="true" spans="4:4">
      <c r="D2" s="54" t="s">
        <v>1</v>
      </c>
    </row>
    <row r="3" customHeight="true" spans="1:4">
      <c r="A3" s="55"/>
      <c r="B3" s="56" t="s">
        <v>180</v>
      </c>
      <c r="C3" s="57" t="s">
        <v>165</v>
      </c>
      <c r="D3" s="58" t="s">
        <v>4</v>
      </c>
    </row>
    <row r="4" customHeight="true" spans="1:4">
      <c r="A4" s="59" t="s">
        <v>181</v>
      </c>
      <c r="B4" s="60">
        <v>3305.8</v>
      </c>
      <c r="C4" s="60">
        <v>3807</v>
      </c>
      <c r="D4" s="61">
        <f t="shared" ref="D4:D8" si="0">B4/C4*100-100</f>
        <v>-13.1652219595482</v>
      </c>
    </row>
    <row r="5" customHeight="true" spans="1:4">
      <c r="A5" s="55" t="s">
        <v>167</v>
      </c>
      <c r="B5" s="62"/>
      <c r="C5" s="62"/>
      <c r="D5" s="61"/>
    </row>
    <row r="6" customHeight="true" spans="1:4">
      <c r="A6" s="55" t="s">
        <v>182</v>
      </c>
      <c r="B6" s="62">
        <v>2161</v>
      </c>
      <c r="C6" s="62">
        <v>3079</v>
      </c>
      <c r="D6" s="61">
        <f t="shared" si="0"/>
        <v>-29.8148749594024</v>
      </c>
    </row>
    <row r="7" customHeight="true" spans="1:4">
      <c r="A7" s="55" t="s">
        <v>183</v>
      </c>
      <c r="B7" s="62">
        <v>1535.2</v>
      </c>
      <c r="C7" s="62">
        <v>2241.2</v>
      </c>
      <c r="D7" s="61">
        <f t="shared" si="0"/>
        <v>-31.5009816169909</v>
      </c>
    </row>
    <row r="8" customHeight="true" spans="1:4">
      <c r="A8" s="55" t="s">
        <v>184</v>
      </c>
      <c r="B8" s="62">
        <v>617.2</v>
      </c>
      <c r="C8" s="62">
        <v>800.6</v>
      </c>
      <c r="D8" s="61">
        <f t="shared" si="0"/>
        <v>-22.9078191356483</v>
      </c>
    </row>
    <row r="9" customHeight="true" spans="1:4">
      <c r="A9" s="55" t="s">
        <v>185</v>
      </c>
      <c r="B9" s="62" t="s">
        <v>105</v>
      </c>
      <c r="C9" s="62" t="s">
        <v>105</v>
      </c>
      <c r="D9" s="63" t="s">
        <v>105</v>
      </c>
    </row>
    <row r="10" customHeight="true" spans="1:4">
      <c r="A10" s="55" t="s">
        <v>186</v>
      </c>
      <c r="B10" s="62">
        <v>8.6</v>
      </c>
      <c r="C10" s="62">
        <v>37.2</v>
      </c>
      <c r="D10" s="61">
        <f t="shared" ref="D10:D13" si="1">B10/C10*100-100</f>
        <v>-76.8817204301075</v>
      </c>
    </row>
    <row r="11" customHeight="true" spans="1:4">
      <c r="A11" s="55" t="s">
        <v>187</v>
      </c>
      <c r="B11" s="62">
        <v>1144.8</v>
      </c>
      <c r="C11" s="62">
        <v>728</v>
      </c>
      <c r="D11" s="61">
        <f t="shared" si="1"/>
        <v>57.2527472527472</v>
      </c>
    </row>
    <row r="12" customHeight="true" spans="1:4">
      <c r="A12" s="55" t="s">
        <v>170</v>
      </c>
      <c r="B12" s="62"/>
      <c r="C12" s="62"/>
      <c r="D12" s="61"/>
    </row>
    <row r="13" customHeight="true" spans="1:4">
      <c r="A13" s="55" t="s">
        <v>171</v>
      </c>
      <c r="B13" s="62">
        <v>1948.9</v>
      </c>
      <c r="C13" s="62">
        <v>1933.7</v>
      </c>
      <c r="D13" s="61">
        <f t="shared" si="1"/>
        <v>0.786057816620982</v>
      </c>
    </row>
    <row r="14" customHeight="true" spans="1:4">
      <c r="A14" s="55" t="s">
        <v>172</v>
      </c>
      <c r="B14" s="62" t="s">
        <v>105</v>
      </c>
      <c r="C14" s="62" t="s">
        <v>105</v>
      </c>
      <c r="D14" s="61" t="s">
        <v>105</v>
      </c>
    </row>
    <row r="15" customHeight="true" spans="1:4">
      <c r="A15" s="55" t="s">
        <v>173</v>
      </c>
      <c r="B15" s="62">
        <v>1356.9</v>
      </c>
      <c r="C15" s="62">
        <v>1873.3</v>
      </c>
      <c r="D15" s="61">
        <f>B15/C15*100-100</f>
        <v>-27.566326802968</v>
      </c>
    </row>
    <row r="16" customHeight="true" spans="1:4">
      <c r="A16" s="55" t="s">
        <v>175</v>
      </c>
      <c r="B16" s="62" t="s">
        <v>105</v>
      </c>
      <c r="C16" s="62" t="s">
        <v>105</v>
      </c>
      <c r="D16" s="61" t="s">
        <v>105</v>
      </c>
    </row>
    <row r="17" customHeight="true" spans="1:4">
      <c r="A17" s="55" t="s">
        <v>176</v>
      </c>
      <c r="B17" s="62" t="s">
        <v>105</v>
      </c>
      <c r="C17" s="62" t="s">
        <v>105</v>
      </c>
      <c r="D17" s="61" t="s">
        <v>105</v>
      </c>
    </row>
    <row r="18" s="52" customFormat="true" customHeight="true" spans="1:4">
      <c r="A18" s="52" t="s">
        <v>178</v>
      </c>
      <c r="B18" s="64"/>
      <c r="C18" s="64"/>
      <c r="D18" s="65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I10" sqref="I10"/>
    </sheetView>
  </sheetViews>
  <sheetFormatPr defaultColWidth="11.7142857142857" defaultRowHeight="15.75"/>
  <cols>
    <col min="1" max="1" width="36.5714285714286" style="29" customWidth="true"/>
    <col min="2" max="2" width="17.8571428571429" style="29" customWidth="true"/>
    <col min="3" max="3" width="17.8571428571429" style="30" customWidth="true"/>
    <col min="4" max="4" width="17.8571428571429" style="29" customWidth="true"/>
    <col min="5" max="5" width="12" style="29"/>
    <col min="6" max="9" width="11.7142857142857" style="29"/>
    <col min="10" max="10" width="12.8571428571429" style="29" customWidth="true"/>
    <col min="11" max="16384" width="11.7142857142857" style="29"/>
  </cols>
  <sheetData>
    <row r="1" ht="21.75" spans="1:4">
      <c r="A1" s="31" t="s">
        <v>188</v>
      </c>
      <c r="B1" s="31"/>
      <c r="C1" s="31"/>
      <c r="D1" s="31"/>
    </row>
    <row r="2" spans="1:4">
      <c r="A2" s="32" t="s">
        <v>189</v>
      </c>
      <c r="B2" s="32"/>
      <c r="C2" s="32"/>
      <c r="D2" s="32"/>
    </row>
    <row r="3" ht="13.5" spans="1:4">
      <c r="A3" s="33" t="s">
        <v>2</v>
      </c>
      <c r="B3" s="34" t="s">
        <v>3</v>
      </c>
      <c r="C3" s="35" t="s">
        <v>165</v>
      </c>
      <c r="D3" s="36" t="s">
        <v>4</v>
      </c>
    </row>
    <row r="4" ht="17.25" customHeight="true" spans="1:4">
      <c r="A4" s="33"/>
      <c r="B4" s="37"/>
      <c r="C4" s="38"/>
      <c r="D4" s="36"/>
    </row>
    <row r="5" ht="22.5" customHeight="true" spans="1:4">
      <c r="A5" s="39" t="s">
        <v>188</v>
      </c>
      <c r="B5" s="40">
        <v>253751.8748</v>
      </c>
      <c r="C5" s="41">
        <v>250737.4</v>
      </c>
      <c r="D5" s="42">
        <f t="shared" ref="D5:D8" si="0">B5/C5*100-100</f>
        <v>1.20224378174136</v>
      </c>
    </row>
    <row r="6" ht="22.5" customHeight="true" spans="1:4">
      <c r="A6" s="39" t="s">
        <v>190</v>
      </c>
      <c r="B6" s="43"/>
      <c r="C6" s="44"/>
      <c r="D6" s="42"/>
    </row>
    <row r="7" ht="22.5" customHeight="true" spans="1:4">
      <c r="A7" s="39" t="s">
        <v>191</v>
      </c>
      <c r="B7" s="45">
        <v>167727.6</v>
      </c>
      <c r="C7" s="45">
        <v>165486.7</v>
      </c>
      <c r="D7" s="42">
        <f t="shared" si="0"/>
        <v>1.35412694796622</v>
      </c>
    </row>
    <row r="8" ht="22.5" customHeight="true" spans="1:4">
      <c r="A8" s="39" t="s">
        <v>192</v>
      </c>
      <c r="B8" s="45">
        <v>86024.2748</v>
      </c>
      <c r="C8" s="45">
        <v>85250.7</v>
      </c>
      <c r="D8" s="42">
        <f t="shared" si="0"/>
        <v>0.907411669346956</v>
      </c>
    </row>
    <row r="9" ht="22.5" customHeight="true" spans="1:4">
      <c r="A9" s="39" t="s">
        <v>193</v>
      </c>
      <c r="B9" s="43"/>
      <c r="C9" s="44"/>
      <c r="D9" s="42"/>
    </row>
    <row r="10" ht="22.5" customHeight="true" spans="1:8">
      <c r="A10" s="39" t="s">
        <v>194</v>
      </c>
      <c r="B10" s="40">
        <v>98084.3</v>
      </c>
      <c r="C10" s="41">
        <v>89681.4</v>
      </c>
      <c r="D10" s="42">
        <f t="shared" ref="D10:D21" si="1">B10/C10*100-100</f>
        <v>9.36972437986026</v>
      </c>
      <c r="E10" s="51"/>
      <c r="F10" s="51"/>
      <c r="H10" s="51"/>
    </row>
    <row r="11" ht="22.5" customHeight="true" spans="1:6">
      <c r="A11" s="39" t="s">
        <v>195</v>
      </c>
      <c r="B11" s="40">
        <v>47349.2</v>
      </c>
      <c r="C11" s="41">
        <v>37659.3</v>
      </c>
      <c r="D11" s="42">
        <f t="shared" si="1"/>
        <v>25.7304304647192</v>
      </c>
      <c r="E11" s="51"/>
      <c r="F11" s="51"/>
    </row>
    <row r="12" ht="22.5" customHeight="true" spans="1:10">
      <c r="A12" s="39" t="s">
        <v>196</v>
      </c>
      <c r="B12" s="40">
        <v>50735.1</v>
      </c>
      <c r="C12" s="41">
        <v>52022.1</v>
      </c>
      <c r="D12" s="42">
        <f t="shared" si="1"/>
        <v>-2.47394857185694</v>
      </c>
      <c r="E12" s="51"/>
      <c r="F12" s="51"/>
      <c r="G12" s="51"/>
      <c r="H12" s="51"/>
      <c r="J12" s="51"/>
    </row>
    <row r="13" ht="22.5" customHeight="true" spans="1:10">
      <c r="A13" s="39" t="s">
        <v>197</v>
      </c>
      <c r="B13" s="46">
        <v>123458.0204</v>
      </c>
      <c r="C13" s="46">
        <v>127758.8</v>
      </c>
      <c r="D13" s="42">
        <f t="shared" si="1"/>
        <v>-3.36632748585617</v>
      </c>
      <c r="G13" s="51"/>
      <c r="H13" s="51"/>
      <c r="J13" s="51"/>
    </row>
    <row r="14" ht="22.5" customHeight="true" spans="1:10">
      <c r="A14" s="39" t="s">
        <v>195</v>
      </c>
      <c r="B14" s="46">
        <v>15167.9</v>
      </c>
      <c r="C14" s="41">
        <v>15308</v>
      </c>
      <c r="D14" s="42">
        <f t="shared" si="1"/>
        <v>-0.915207734517892</v>
      </c>
      <c r="G14" s="51"/>
      <c r="H14" s="51"/>
      <c r="J14" s="51"/>
    </row>
    <row r="15" ht="22.5" customHeight="true" spans="1:10">
      <c r="A15" s="39" t="s">
        <v>196</v>
      </c>
      <c r="B15" s="46">
        <v>108290.1204</v>
      </c>
      <c r="C15" s="41">
        <v>112450.8</v>
      </c>
      <c r="D15" s="42">
        <f t="shared" si="1"/>
        <v>-3.7</v>
      </c>
      <c r="G15" s="51"/>
      <c r="H15" s="51"/>
      <c r="J15" s="51"/>
    </row>
    <row r="16" ht="22.5" customHeight="true" spans="1:10">
      <c r="A16" s="39" t="s">
        <v>198</v>
      </c>
      <c r="B16" s="47">
        <v>3397.5</v>
      </c>
      <c r="C16" s="47">
        <v>3608.6</v>
      </c>
      <c r="D16" s="42">
        <f t="shared" si="1"/>
        <v>-5.84991409410853</v>
      </c>
      <c r="E16" s="51"/>
      <c r="F16" s="51"/>
      <c r="J16" s="51"/>
    </row>
    <row r="17" ht="22.5" customHeight="true" spans="1:4">
      <c r="A17" s="39" t="s">
        <v>195</v>
      </c>
      <c r="B17" s="47">
        <v>613.1</v>
      </c>
      <c r="C17" s="48">
        <v>767.4</v>
      </c>
      <c r="D17" s="42">
        <f t="shared" si="1"/>
        <v>-20.1068543132656</v>
      </c>
    </row>
    <row r="18" ht="22.5" customHeight="true" spans="1:4">
      <c r="A18" s="39" t="s">
        <v>196</v>
      </c>
      <c r="B18" s="47">
        <v>2784.4</v>
      </c>
      <c r="C18" s="48">
        <v>2841.2</v>
      </c>
      <c r="D18" s="42">
        <f t="shared" si="1"/>
        <v>-1.99915528649865</v>
      </c>
    </row>
    <row r="19" ht="22.5" customHeight="true" spans="1:4">
      <c r="A19" s="39" t="s">
        <v>199</v>
      </c>
      <c r="B19" s="46">
        <v>28812.0544</v>
      </c>
      <c r="C19" s="46">
        <v>29688.6</v>
      </c>
      <c r="D19" s="42">
        <f t="shared" si="1"/>
        <v>-2.95246525602421</v>
      </c>
    </row>
    <row r="20" ht="22.5" customHeight="true" spans="1:4">
      <c r="A20" s="39" t="s">
        <v>195</v>
      </c>
      <c r="B20" s="46">
        <v>1076.2</v>
      </c>
      <c r="C20" s="41">
        <v>676.2</v>
      </c>
      <c r="D20" s="42">
        <f t="shared" si="1"/>
        <v>59.1540964211772</v>
      </c>
    </row>
    <row r="21" ht="22.5" customHeight="true" spans="1:4">
      <c r="A21" s="39" t="s">
        <v>196</v>
      </c>
      <c r="B21" s="46">
        <v>27735.8544</v>
      </c>
      <c r="C21" s="41">
        <v>29012.4</v>
      </c>
      <c r="D21" s="42">
        <f t="shared" si="1"/>
        <v>-4.40000000000001</v>
      </c>
    </row>
    <row r="22" ht="22.5" customHeight="true" spans="1:4">
      <c r="A22" s="39" t="s">
        <v>156</v>
      </c>
      <c r="B22" s="49"/>
      <c r="C22" s="48"/>
      <c r="D22" s="42"/>
    </row>
    <row r="23" ht="22.5" customHeight="true" spans="1:4">
      <c r="A23" s="39" t="s">
        <v>157</v>
      </c>
      <c r="B23" s="50">
        <v>128657.439846223</v>
      </c>
      <c r="C23" s="48">
        <v>126239.8</v>
      </c>
      <c r="D23" s="42">
        <f t="shared" ref="D23:D27" si="2">B23/C23*100-100</f>
        <v>1.91511698071687</v>
      </c>
    </row>
    <row r="24" ht="22.5" customHeight="true" spans="1:4">
      <c r="A24" s="39" t="s">
        <v>158</v>
      </c>
      <c r="B24" s="50">
        <v>15865.4971372093</v>
      </c>
      <c r="C24" s="48">
        <v>15818</v>
      </c>
      <c r="D24" s="42">
        <f t="shared" si="2"/>
        <v>0.300272709630178</v>
      </c>
    </row>
    <row r="25" ht="22.5" customHeight="true" spans="1:4">
      <c r="A25" s="39" t="s">
        <v>159</v>
      </c>
      <c r="B25" s="50">
        <v>51544.2369670917</v>
      </c>
      <c r="C25" s="48">
        <v>51198.8</v>
      </c>
      <c r="D25" s="42">
        <f t="shared" si="2"/>
        <v>0.674697389571065</v>
      </c>
    </row>
    <row r="26" ht="22.5" customHeight="true" spans="1:4">
      <c r="A26" s="39" t="s">
        <v>160</v>
      </c>
      <c r="B26" s="50">
        <v>19918.4867931461</v>
      </c>
      <c r="C26" s="48">
        <v>19865.2</v>
      </c>
      <c r="D26" s="42">
        <f t="shared" si="2"/>
        <v>0.268241916245927</v>
      </c>
    </row>
    <row r="27" ht="22.5" customHeight="true" spans="1:4">
      <c r="A27" s="39" t="s">
        <v>161</v>
      </c>
      <c r="B27" s="50">
        <v>37766.2392563303</v>
      </c>
      <c r="C27" s="48">
        <v>37615.6</v>
      </c>
      <c r="D27" s="42">
        <f t="shared" si="2"/>
        <v>0.40047016751106</v>
      </c>
    </row>
    <row r="28" spans="2:4">
      <c r="B28" s="51"/>
      <c r="C28" s="51"/>
      <c r="D28" s="51"/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3"/>
  <sheetViews>
    <sheetView workbookViewId="0">
      <selection activeCell="D19" sqref="D19"/>
    </sheetView>
  </sheetViews>
  <sheetFormatPr defaultColWidth="9" defaultRowHeight="13.5" outlineLevelCol="4"/>
  <cols>
    <col min="2" max="2" width="31.247619047619" customWidth="true"/>
    <col min="3" max="3" width="15.3714285714286" customWidth="true"/>
    <col min="4" max="4" width="14.3714285714286" customWidth="true"/>
    <col min="5" max="5" width="11.5047619047619" hidden="true" customWidth="true"/>
    <col min="6" max="6" width="10.752380952381" customWidth="true"/>
  </cols>
  <sheetData>
    <row r="1" ht="54.75" customHeight="true" spans="2:4">
      <c r="B1" s="1" t="s">
        <v>200</v>
      </c>
      <c r="C1" s="1"/>
      <c r="D1" s="1"/>
    </row>
    <row r="2" spans="3:4">
      <c r="C2" s="3" t="s">
        <v>1</v>
      </c>
      <c r="D2" s="3"/>
    </row>
    <row r="3" ht="31.5" customHeight="true" spans="2:4">
      <c r="B3" s="4" t="s">
        <v>2</v>
      </c>
      <c r="C3" s="13" t="s">
        <v>78</v>
      </c>
      <c r="D3" s="14" t="s">
        <v>4</v>
      </c>
    </row>
    <row r="4" ht="21" customHeight="true" spans="2:5">
      <c r="B4" s="7" t="s">
        <v>201</v>
      </c>
      <c r="C4" s="22">
        <f>C6+C7+C8+C9+C10+C11</f>
        <v>139852</v>
      </c>
      <c r="D4" s="23">
        <f>C4/E4*100-100</f>
        <v>0.456122456309217</v>
      </c>
      <c r="E4" s="27">
        <f t="shared" ref="E4" si="0">E6+E7+E8+E9+E10+E11</f>
        <v>139217</v>
      </c>
    </row>
    <row r="5" ht="21" customHeight="true" spans="2:5">
      <c r="B5" s="7" t="s">
        <v>202</v>
      </c>
      <c r="C5" s="22"/>
      <c r="D5" s="23"/>
      <c r="E5" s="28"/>
    </row>
    <row r="6" ht="21" customHeight="true" spans="2:5">
      <c r="B6" s="7" t="s">
        <v>203</v>
      </c>
      <c r="C6" s="22">
        <v>82616</v>
      </c>
      <c r="D6" s="23">
        <f t="shared" ref="D6:D32" si="1">C6/E6*100-100</f>
        <v>45.5737242740344</v>
      </c>
      <c r="E6" s="28">
        <v>56752</v>
      </c>
    </row>
    <row r="7" ht="21" customHeight="true" spans="2:5">
      <c r="B7" s="7" t="s">
        <v>204</v>
      </c>
      <c r="C7" s="22">
        <v>18602</v>
      </c>
      <c r="D7" s="23">
        <f t="shared" si="1"/>
        <v>-60.9529806884971</v>
      </c>
      <c r="E7" s="28">
        <v>47640</v>
      </c>
    </row>
    <row r="8" ht="21" customHeight="true" spans="2:5">
      <c r="B8" s="7" t="s">
        <v>205</v>
      </c>
      <c r="C8" s="22">
        <v>6997</v>
      </c>
      <c r="D8" s="23">
        <f t="shared" si="1"/>
        <v>24.8349687778769</v>
      </c>
      <c r="E8" s="28">
        <v>5605</v>
      </c>
    </row>
    <row r="9" ht="21" customHeight="true" spans="2:5">
      <c r="B9" s="7" t="s">
        <v>206</v>
      </c>
      <c r="C9" s="22">
        <v>15911</v>
      </c>
      <c r="D9" s="23">
        <f t="shared" si="1"/>
        <v>-23.8562404287902</v>
      </c>
      <c r="E9" s="28">
        <v>20896</v>
      </c>
    </row>
    <row r="10" ht="21" customHeight="true" spans="2:5">
      <c r="B10" s="7" t="s">
        <v>207</v>
      </c>
      <c r="C10" s="22">
        <v>12338</v>
      </c>
      <c r="D10" s="23">
        <f t="shared" si="1"/>
        <v>91.1090458488228</v>
      </c>
      <c r="E10" s="28">
        <v>6456</v>
      </c>
    </row>
    <row r="11" ht="21" customHeight="true" spans="2:5">
      <c r="B11" s="7" t="s">
        <v>208</v>
      </c>
      <c r="C11" s="22">
        <v>3388</v>
      </c>
      <c r="D11" s="23">
        <f t="shared" si="1"/>
        <v>81.3704496788008</v>
      </c>
      <c r="E11" s="28">
        <v>1868</v>
      </c>
    </row>
    <row r="12" ht="21" customHeight="true" spans="2:4">
      <c r="B12" s="7" t="s">
        <v>209</v>
      </c>
      <c r="C12" s="22"/>
      <c r="D12" s="23"/>
    </row>
    <row r="13" ht="21" customHeight="true" spans="2:5">
      <c r="B13" s="7" t="s">
        <v>210</v>
      </c>
      <c r="C13" s="22">
        <v>109431</v>
      </c>
      <c r="D13" s="23">
        <f t="shared" si="1"/>
        <v>-4.51380405570487</v>
      </c>
      <c r="E13">
        <v>114604</v>
      </c>
    </row>
    <row r="14" ht="21" customHeight="true" spans="2:5">
      <c r="B14" s="7" t="s">
        <v>211</v>
      </c>
      <c r="C14" s="22">
        <v>9225</v>
      </c>
      <c r="D14" s="23">
        <f t="shared" si="1"/>
        <v>-78.0147759771211</v>
      </c>
      <c r="E14">
        <v>41960</v>
      </c>
    </row>
    <row r="15" ht="21" customHeight="true" spans="2:5">
      <c r="B15" s="24" t="s">
        <v>212</v>
      </c>
      <c r="C15" s="22">
        <v>15442</v>
      </c>
      <c r="D15" s="23">
        <f t="shared" si="1"/>
        <v>64.6970989761092</v>
      </c>
      <c r="E15">
        <v>9376</v>
      </c>
    </row>
    <row r="16" ht="21" customHeight="true" spans="2:5">
      <c r="B16" s="7" t="s">
        <v>213</v>
      </c>
      <c r="C16" s="22">
        <v>2722</v>
      </c>
      <c r="D16" s="23">
        <f t="shared" si="1"/>
        <v>60.1176470588235</v>
      </c>
      <c r="E16">
        <v>1700</v>
      </c>
    </row>
    <row r="17" ht="21" customHeight="true" spans="2:5">
      <c r="B17" s="7" t="s">
        <v>214</v>
      </c>
      <c r="C17" s="22">
        <v>1103</v>
      </c>
      <c r="D17" s="23">
        <f t="shared" si="1"/>
        <v>1.47194112235512</v>
      </c>
      <c r="E17">
        <v>1087</v>
      </c>
    </row>
    <row r="18" ht="21" customHeight="true" spans="2:5">
      <c r="B18" s="7" t="s">
        <v>215</v>
      </c>
      <c r="C18" s="22">
        <v>4561</v>
      </c>
      <c r="D18" s="23">
        <f t="shared" si="1"/>
        <v>-6.13294916649517</v>
      </c>
      <c r="E18">
        <v>4859</v>
      </c>
    </row>
    <row r="19" ht="21" customHeight="true" spans="2:5">
      <c r="B19" s="7" t="s">
        <v>216</v>
      </c>
      <c r="C19" s="22">
        <v>1503</v>
      </c>
      <c r="D19" s="23">
        <f t="shared" si="1"/>
        <v>27.1573604060914</v>
      </c>
      <c r="E19">
        <v>1182</v>
      </c>
    </row>
    <row r="20" ht="21" customHeight="true" spans="2:5">
      <c r="B20" s="7" t="s">
        <v>217</v>
      </c>
      <c r="C20" s="22">
        <v>1266</v>
      </c>
      <c r="D20" s="23">
        <f t="shared" si="1"/>
        <v>2.59319286871961</v>
      </c>
      <c r="E20">
        <v>1234</v>
      </c>
    </row>
    <row r="21" ht="21" customHeight="true" spans="2:5">
      <c r="B21" s="7" t="s">
        <v>218</v>
      </c>
      <c r="C21" s="22">
        <v>139</v>
      </c>
      <c r="D21" s="23">
        <f t="shared" si="1"/>
        <v>-87.3980054397099</v>
      </c>
      <c r="E21">
        <v>1103</v>
      </c>
    </row>
    <row r="22" ht="21" customHeight="true" spans="2:5">
      <c r="B22" s="7" t="s">
        <v>219</v>
      </c>
      <c r="C22" s="22">
        <v>2137</v>
      </c>
      <c r="D22" s="23">
        <f t="shared" si="1"/>
        <v>1.0879848628193</v>
      </c>
      <c r="E22">
        <v>2114</v>
      </c>
    </row>
    <row r="23" ht="21" customHeight="true" spans="2:5">
      <c r="B23" s="7" t="s">
        <v>220</v>
      </c>
      <c r="C23" s="22">
        <v>69470</v>
      </c>
      <c r="D23" s="23">
        <f t="shared" si="1"/>
        <v>50.2378892733564</v>
      </c>
      <c r="E23">
        <v>46240</v>
      </c>
    </row>
    <row r="24" ht="21" customHeight="true" spans="2:5">
      <c r="B24" s="7" t="s">
        <v>221</v>
      </c>
      <c r="C24" s="22">
        <v>1436</v>
      </c>
      <c r="D24" s="23">
        <f t="shared" si="1"/>
        <v>9.95405819295559</v>
      </c>
      <c r="E24">
        <v>1306</v>
      </c>
    </row>
    <row r="25" ht="21" customHeight="true" spans="2:5">
      <c r="B25" s="7" t="s">
        <v>222</v>
      </c>
      <c r="C25" s="22">
        <v>30421</v>
      </c>
      <c r="D25" s="23">
        <f t="shared" si="1"/>
        <v>23.59728598708</v>
      </c>
      <c r="E25">
        <v>24613</v>
      </c>
    </row>
    <row r="26" ht="21" customHeight="true" spans="2:5">
      <c r="B26" s="7" t="s">
        <v>223</v>
      </c>
      <c r="C26" s="22">
        <v>1044187</v>
      </c>
      <c r="D26" s="23">
        <f t="shared" si="1"/>
        <v>40.2862455429476</v>
      </c>
      <c r="E26">
        <v>744326</v>
      </c>
    </row>
    <row r="27" ht="21" customHeight="true" spans="2:5">
      <c r="B27" s="7" t="s">
        <v>203</v>
      </c>
      <c r="C27" s="22">
        <v>131547</v>
      </c>
      <c r="D27" s="23">
        <f t="shared" si="1"/>
        <v>33.305296865658</v>
      </c>
      <c r="E27">
        <v>98681</v>
      </c>
    </row>
    <row r="28" ht="21" customHeight="true" spans="2:5">
      <c r="B28" s="7" t="s">
        <v>204</v>
      </c>
      <c r="C28" s="22">
        <v>296010</v>
      </c>
      <c r="D28" s="23">
        <f t="shared" si="1"/>
        <v>83.4458140442858</v>
      </c>
      <c r="E28">
        <v>161361</v>
      </c>
    </row>
    <row r="29" ht="21" customHeight="true" spans="2:5">
      <c r="B29" s="7" t="s">
        <v>205</v>
      </c>
      <c r="C29" s="22">
        <v>125985</v>
      </c>
      <c r="D29" s="23">
        <f t="shared" si="1"/>
        <v>21.930800871038</v>
      </c>
      <c r="E29">
        <v>103325</v>
      </c>
    </row>
    <row r="30" ht="21" customHeight="true" spans="2:5">
      <c r="B30" s="7" t="s">
        <v>206</v>
      </c>
      <c r="C30" s="22">
        <v>210942</v>
      </c>
      <c r="D30" s="23">
        <f t="shared" si="1"/>
        <v>42.7850054828272</v>
      </c>
      <c r="E30">
        <v>147734</v>
      </c>
    </row>
    <row r="31" ht="21" customHeight="true" spans="2:5">
      <c r="B31" s="7" t="s">
        <v>207</v>
      </c>
      <c r="C31" s="22">
        <v>134792</v>
      </c>
      <c r="D31" s="23">
        <f t="shared" si="1"/>
        <v>19.47421136136</v>
      </c>
      <c r="E31">
        <v>112821</v>
      </c>
    </row>
    <row r="32" ht="21" customHeight="true" spans="2:5">
      <c r="B32" s="7" t="s">
        <v>208</v>
      </c>
      <c r="C32" s="22">
        <v>144911</v>
      </c>
      <c r="D32" s="23">
        <f t="shared" si="1"/>
        <v>20.3539749509983</v>
      </c>
      <c r="E32">
        <v>120404</v>
      </c>
    </row>
    <row r="33" spans="2:4">
      <c r="B33" s="25"/>
      <c r="C33" s="26"/>
      <c r="D33" s="26"/>
    </row>
  </sheetData>
  <mergeCells count="2">
    <mergeCell ref="B1:D1"/>
    <mergeCell ref="C2:D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1"/>
  <sheetViews>
    <sheetView topLeftCell="A7" workbookViewId="0">
      <selection activeCell="F24" sqref="F24"/>
    </sheetView>
  </sheetViews>
  <sheetFormatPr defaultColWidth="9" defaultRowHeight="13.5" outlineLevelCol="3"/>
  <cols>
    <col min="2" max="2" width="31.247619047619" customWidth="true"/>
    <col min="3" max="3" width="15" customWidth="true"/>
    <col min="4" max="4" width="12.3714285714286" customWidth="true"/>
    <col min="5" max="5" width="11.5047619047619" customWidth="true"/>
  </cols>
  <sheetData>
    <row r="1" ht="44.25" customHeight="true" spans="2:4">
      <c r="B1" s="1" t="s">
        <v>224</v>
      </c>
      <c r="C1" s="1"/>
      <c r="D1" s="1"/>
    </row>
    <row r="2" spans="3:4">
      <c r="C2" s="3" t="s">
        <v>1</v>
      </c>
      <c r="D2" s="3"/>
    </row>
    <row r="3" ht="34.5" customHeight="true" spans="2:4">
      <c r="B3" s="4" t="s">
        <v>2</v>
      </c>
      <c r="C3" s="13" t="s">
        <v>225</v>
      </c>
      <c r="D3" s="14" t="s">
        <v>4</v>
      </c>
    </row>
    <row r="4" ht="24" customHeight="true" spans="2:4">
      <c r="B4" s="7" t="s">
        <v>226</v>
      </c>
      <c r="C4" s="15">
        <v>2334086</v>
      </c>
      <c r="D4" s="21">
        <v>16.6</v>
      </c>
    </row>
    <row r="5" ht="24" customHeight="true" spans="2:4">
      <c r="B5" s="7" t="s">
        <v>227</v>
      </c>
      <c r="C5" s="15"/>
      <c r="D5" s="21"/>
    </row>
    <row r="6" ht="24" customHeight="true" spans="2:4">
      <c r="B6" s="7" t="s">
        <v>228</v>
      </c>
      <c r="C6" s="15">
        <v>1351656</v>
      </c>
      <c r="D6" s="21">
        <v>27.2</v>
      </c>
    </row>
    <row r="7" ht="24" customHeight="true" spans="2:4">
      <c r="B7" s="7" t="s">
        <v>229</v>
      </c>
      <c r="C7" s="15">
        <v>159165</v>
      </c>
      <c r="D7" s="21">
        <v>-2.1</v>
      </c>
    </row>
    <row r="8" ht="24" customHeight="true" spans="2:4">
      <c r="B8" s="7" t="s">
        <v>230</v>
      </c>
      <c r="C8" s="15">
        <v>497322</v>
      </c>
      <c r="D8" s="21">
        <v>11.2</v>
      </c>
    </row>
    <row r="9" ht="24" customHeight="true" spans="2:4">
      <c r="B9" s="7" t="s">
        <v>231</v>
      </c>
      <c r="C9" s="15">
        <v>177264</v>
      </c>
      <c r="D9" s="21">
        <v>2.2</v>
      </c>
    </row>
    <row r="10" ht="24" customHeight="true" spans="2:4">
      <c r="B10" s="7" t="s">
        <v>232</v>
      </c>
      <c r="C10" s="15">
        <v>148679</v>
      </c>
      <c r="D10" s="21">
        <v>-4.8</v>
      </c>
    </row>
    <row r="11" ht="24" customHeight="true" spans="2:4">
      <c r="B11" s="7" t="s">
        <v>233</v>
      </c>
      <c r="C11" s="15"/>
      <c r="D11" s="21"/>
    </row>
    <row r="12" ht="24" customHeight="true" spans="2:4">
      <c r="B12" s="7" t="s">
        <v>234</v>
      </c>
      <c r="C12" s="15">
        <v>357280</v>
      </c>
      <c r="D12" s="21">
        <v>47.6</v>
      </c>
    </row>
    <row r="13" ht="24" customHeight="true" spans="2:4">
      <c r="B13" s="7" t="s">
        <v>235</v>
      </c>
      <c r="C13" s="15">
        <v>1222683</v>
      </c>
      <c r="D13" s="21">
        <v>18.2</v>
      </c>
    </row>
    <row r="14" ht="24" customHeight="true" spans="2:4">
      <c r="B14" s="7" t="s">
        <v>236</v>
      </c>
      <c r="C14" s="15">
        <v>174958</v>
      </c>
      <c r="D14" s="21">
        <v>2.1</v>
      </c>
    </row>
    <row r="15" ht="24" customHeight="true" spans="2:4">
      <c r="B15" s="7" t="s">
        <v>237</v>
      </c>
      <c r="C15" s="15">
        <v>579159</v>
      </c>
      <c r="D15" s="21">
        <v>4.6</v>
      </c>
    </row>
    <row r="16" ht="24" customHeight="true" spans="2:4">
      <c r="B16" s="7" t="s">
        <v>238</v>
      </c>
      <c r="C16" s="15">
        <v>6</v>
      </c>
      <c r="D16" s="21">
        <v>0</v>
      </c>
    </row>
    <row r="17" ht="24" customHeight="true" spans="2:4">
      <c r="B17" s="7" t="s">
        <v>239</v>
      </c>
      <c r="C17" s="15">
        <v>1786687</v>
      </c>
      <c r="D17" s="21">
        <v>17.2</v>
      </c>
    </row>
    <row r="18" ht="24" customHeight="true" spans="2:4">
      <c r="B18" s="7" t="s">
        <v>227</v>
      </c>
      <c r="C18" s="15"/>
      <c r="D18" s="21"/>
    </row>
    <row r="19" ht="24" customHeight="true" spans="2:4">
      <c r="B19" s="7" t="s">
        <v>228</v>
      </c>
      <c r="C19" s="15">
        <v>1038187</v>
      </c>
      <c r="D19" s="21">
        <v>21.5</v>
      </c>
    </row>
    <row r="20" ht="24" customHeight="true" spans="2:4">
      <c r="B20" s="7" t="s">
        <v>229</v>
      </c>
      <c r="C20" s="15">
        <v>160049</v>
      </c>
      <c r="D20" s="21">
        <v>9.7</v>
      </c>
    </row>
    <row r="21" ht="24" customHeight="true" spans="2:4">
      <c r="B21" s="7" t="s">
        <v>230</v>
      </c>
      <c r="C21" s="15">
        <v>263101</v>
      </c>
      <c r="D21" s="21">
        <v>12.7</v>
      </c>
    </row>
    <row r="22" ht="24" customHeight="true" spans="2:4">
      <c r="B22" s="7" t="s">
        <v>231</v>
      </c>
      <c r="C22" s="15">
        <v>163651</v>
      </c>
      <c r="D22" s="21">
        <v>7.1</v>
      </c>
    </row>
    <row r="23" ht="24" customHeight="true" spans="2:4">
      <c r="B23" s="7" t="s">
        <v>232</v>
      </c>
      <c r="C23" s="15">
        <v>161699</v>
      </c>
      <c r="D23" s="21">
        <v>17.05</v>
      </c>
    </row>
    <row r="24" ht="24" customHeight="true" spans="2:4">
      <c r="B24" s="7" t="s">
        <v>240</v>
      </c>
      <c r="C24" s="15"/>
      <c r="D24" s="21"/>
    </row>
    <row r="25" ht="24" customHeight="true" spans="2:4">
      <c r="B25" s="7" t="s">
        <v>241</v>
      </c>
      <c r="C25" s="15">
        <v>952748</v>
      </c>
      <c r="D25" s="21">
        <v>16.8</v>
      </c>
    </row>
    <row r="26" ht="24" customHeight="true" spans="2:4">
      <c r="B26" s="7" t="s">
        <v>242</v>
      </c>
      <c r="C26" s="15">
        <v>138278</v>
      </c>
      <c r="D26" s="21">
        <v>-19.5</v>
      </c>
    </row>
    <row r="27" ht="24" customHeight="true" spans="2:4">
      <c r="B27" s="7" t="s">
        <v>243</v>
      </c>
      <c r="C27" s="15">
        <v>686328</v>
      </c>
      <c r="D27" s="21">
        <v>21.2</v>
      </c>
    </row>
    <row r="28" ht="24" customHeight="true" spans="2:4">
      <c r="B28" s="7" t="s">
        <v>244</v>
      </c>
      <c r="C28" s="15">
        <v>128142</v>
      </c>
      <c r="D28" s="21">
        <v>64.7</v>
      </c>
    </row>
    <row r="29" ht="24" customHeight="true" spans="2:4">
      <c r="B29" s="7" t="s">
        <v>245</v>
      </c>
      <c r="C29" s="15">
        <v>833939</v>
      </c>
      <c r="D29" s="21">
        <v>17.6</v>
      </c>
    </row>
    <row r="30" ht="24" customHeight="true" spans="2:4">
      <c r="B30" s="7" t="s">
        <v>242</v>
      </c>
      <c r="C30" s="15">
        <v>437425</v>
      </c>
      <c r="D30" s="21">
        <v>16.7</v>
      </c>
    </row>
    <row r="31" ht="24" customHeight="true" spans="2:4">
      <c r="B31" s="7" t="s">
        <v>243</v>
      </c>
      <c r="C31" s="15">
        <v>396514</v>
      </c>
      <c r="D31" s="21">
        <v>23.6</v>
      </c>
    </row>
  </sheetData>
  <mergeCells count="2">
    <mergeCell ref="B1:D1"/>
    <mergeCell ref="C2:D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2"/>
  <sheetViews>
    <sheetView workbookViewId="0">
      <selection activeCell="E6" sqref="E6"/>
    </sheetView>
  </sheetViews>
  <sheetFormatPr defaultColWidth="9" defaultRowHeight="13.5" outlineLevelCol="4"/>
  <cols>
    <col min="1" max="1" width="5.24761904761905" customWidth="true"/>
    <col min="2" max="2" width="23.5047619047619" customWidth="true"/>
    <col min="3" max="3" width="13.8761904761905" customWidth="true"/>
    <col min="4" max="4" width="16.8761904761905" customWidth="true"/>
    <col min="5" max="5" width="23.752380952381" customWidth="true"/>
  </cols>
  <sheetData>
    <row r="1" ht="21.75" spans="2:5">
      <c r="B1" s="1" t="s">
        <v>246</v>
      </c>
      <c r="C1" s="1"/>
      <c r="D1" s="1"/>
      <c r="E1" s="1"/>
    </row>
    <row r="2" spans="3:5">
      <c r="C2" s="3"/>
      <c r="D2" s="3"/>
      <c r="E2" s="3"/>
    </row>
    <row r="3" ht="56.25" customHeight="true" spans="2:5">
      <c r="B3" s="4" t="s">
        <v>2</v>
      </c>
      <c r="C3" s="13" t="s">
        <v>77</v>
      </c>
      <c r="D3" s="14" t="s">
        <v>3</v>
      </c>
      <c r="E3" s="14" t="s">
        <v>4</v>
      </c>
    </row>
    <row r="4" ht="56.25" customHeight="true" spans="2:5">
      <c r="B4" s="7" t="s">
        <v>247</v>
      </c>
      <c r="C4" s="15" t="s">
        <v>248</v>
      </c>
      <c r="D4" s="16">
        <v>229.37</v>
      </c>
      <c r="E4" s="9">
        <v>-13.9</v>
      </c>
    </row>
    <row r="5" ht="56.25" customHeight="true" spans="2:5">
      <c r="B5" s="7" t="s">
        <v>249</v>
      </c>
      <c r="C5" s="15" t="s">
        <v>250</v>
      </c>
      <c r="D5" s="16">
        <v>56724.2</v>
      </c>
      <c r="E5" s="9">
        <v>17.4</v>
      </c>
    </row>
    <row r="6" ht="56.25" customHeight="true" spans="2:5">
      <c r="B6" s="7" t="s">
        <v>251</v>
      </c>
      <c r="C6" s="15" t="s">
        <v>252</v>
      </c>
      <c r="D6" s="16">
        <v>33.43</v>
      </c>
      <c r="E6" s="9">
        <v>-42.9</v>
      </c>
    </row>
    <row r="7" ht="56.25" customHeight="true" spans="2:5">
      <c r="B7" s="7" t="s">
        <v>253</v>
      </c>
      <c r="C7" s="15" t="s">
        <v>254</v>
      </c>
      <c r="D7" s="16">
        <v>5792.03</v>
      </c>
      <c r="E7" s="9">
        <v>-40.3</v>
      </c>
    </row>
    <row r="8" ht="56.25" customHeight="true" spans="2:5">
      <c r="B8" s="7" t="s">
        <v>255</v>
      </c>
      <c r="C8" s="15" t="s">
        <v>256</v>
      </c>
      <c r="D8" s="16">
        <v>3360</v>
      </c>
      <c r="E8" s="16">
        <v>5.4</v>
      </c>
    </row>
    <row r="9" ht="56.25" customHeight="true" spans="2:5">
      <c r="B9" s="7" t="s">
        <v>257</v>
      </c>
      <c r="C9" s="15" t="s">
        <v>256</v>
      </c>
      <c r="D9" s="16">
        <v>27722</v>
      </c>
      <c r="E9" s="16">
        <v>9.6</v>
      </c>
    </row>
    <row r="10" ht="17.25" customHeight="true" spans="2:5">
      <c r="B10" s="19" t="s">
        <v>258</v>
      </c>
      <c r="C10" s="19"/>
      <c r="D10" s="19"/>
      <c r="E10" s="19"/>
    </row>
    <row r="11" ht="15.75" customHeight="true" spans="2:5">
      <c r="B11" s="20" t="s">
        <v>259</v>
      </c>
      <c r="C11" s="20"/>
      <c r="D11" s="20"/>
      <c r="E11" s="20"/>
    </row>
    <row r="12" ht="18.75" customHeight="true" spans="2:5">
      <c r="B12" s="20" t="s">
        <v>260</v>
      </c>
      <c r="C12" s="20"/>
      <c r="D12" s="20"/>
      <c r="E12" s="20"/>
    </row>
  </sheetData>
  <mergeCells count="5">
    <mergeCell ref="B1:E1"/>
    <mergeCell ref="C2:E2"/>
    <mergeCell ref="B10:E10"/>
    <mergeCell ref="B11:E11"/>
    <mergeCell ref="B12:E12"/>
  </mergeCells>
  <pageMargins left="0.511811023622047" right="0.31496062992126" top="0.748031496062992" bottom="0.748031496062992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4"/>
  <sheetViews>
    <sheetView workbookViewId="0">
      <selection activeCell="D25" sqref="D25"/>
    </sheetView>
  </sheetViews>
  <sheetFormatPr defaultColWidth="9" defaultRowHeight="13.5" outlineLevelCol="3"/>
  <cols>
    <col min="2" max="2" width="30.1238095238095" customWidth="true"/>
    <col min="3" max="3" width="20.6285714285714" customWidth="true"/>
    <col min="4" max="4" width="20.247619047619" customWidth="true"/>
  </cols>
  <sheetData>
    <row r="1" ht="21.75" spans="2:4">
      <c r="B1" s="1" t="s">
        <v>261</v>
      </c>
      <c r="C1" s="1"/>
      <c r="D1" s="1"/>
    </row>
    <row r="2" spans="3:4">
      <c r="C2" s="3" t="s">
        <v>262</v>
      </c>
      <c r="D2" s="3"/>
    </row>
    <row r="3" ht="20.25" customHeight="true" spans="2:4">
      <c r="B3" s="4" t="s">
        <v>2</v>
      </c>
      <c r="C3" s="13" t="s">
        <v>3</v>
      </c>
      <c r="D3" s="14" t="s">
        <v>4</v>
      </c>
    </row>
    <row r="4" ht="20.25" customHeight="true" spans="2:4">
      <c r="B4" s="7" t="s">
        <v>263</v>
      </c>
      <c r="C4" s="15">
        <v>16690</v>
      </c>
      <c r="D4" s="16">
        <v>5.5</v>
      </c>
    </row>
    <row r="5" ht="20.25" customHeight="true" spans="2:4">
      <c r="B5" s="7" t="s">
        <v>264</v>
      </c>
      <c r="C5" s="15">
        <v>18816</v>
      </c>
      <c r="D5" s="16">
        <v>5.5</v>
      </c>
    </row>
    <row r="6" ht="20.25" customHeight="true" spans="2:4">
      <c r="B6" s="7" t="s">
        <v>265</v>
      </c>
      <c r="C6" s="15">
        <v>15578</v>
      </c>
      <c r="D6" s="16">
        <v>5.9</v>
      </c>
    </row>
    <row r="7" ht="20.25" customHeight="true" spans="2:4">
      <c r="B7" s="7" t="s">
        <v>266</v>
      </c>
      <c r="C7" s="15">
        <v>15855</v>
      </c>
      <c r="D7" s="16">
        <v>5.4</v>
      </c>
    </row>
    <row r="8" ht="20.25" customHeight="true" spans="2:4">
      <c r="B8" s="7" t="s">
        <v>267</v>
      </c>
      <c r="C8" s="15">
        <v>16976</v>
      </c>
      <c r="D8" s="16">
        <v>6</v>
      </c>
    </row>
    <row r="9" ht="20.25" customHeight="true" spans="2:4">
      <c r="B9" s="7" t="s">
        <v>268</v>
      </c>
      <c r="C9" s="15">
        <v>15049</v>
      </c>
      <c r="D9" s="16">
        <v>4.9</v>
      </c>
    </row>
    <row r="10" ht="20.25" customHeight="true" spans="2:4">
      <c r="B10" s="7" t="s">
        <v>269</v>
      </c>
      <c r="C10" s="15">
        <v>26426</v>
      </c>
      <c r="D10" s="16">
        <v>3.8</v>
      </c>
    </row>
    <row r="11" ht="20.25" customHeight="true" spans="2:4">
      <c r="B11" s="7" t="s">
        <v>264</v>
      </c>
      <c r="C11" s="15">
        <v>26086</v>
      </c>
      <c r="D11" s="16">
        <v>3.5</v>
      </c>
    </row>
    <row r="12" ht="20.25" customHeight="true" spans="2:4">
      <c r="B12" s="7" t="s">
        <v>265</v>
      </c>
      <c r="C12" s="15">
        <v>26833</v>
      </c>
      <c r="D12" s="16">
        <v>4.3</v>
      </c>
    </row>
    <row r="13" ht="20.25" customHeight="true" spans="2:4">
      <c r="B13" s="7" t="s">
        <v>266</v>
      </c>
      <c r="C13" s="15">
        <v>25222</v>
      </c>
      <c r="D13" s="16">
        <v>3.8</v>
      </c>
    </row>
    <row r="14" ht="20.25" customHeight="true" spans="2:4">
      <c r="B14" s="7" t="s">
        <v>267</v>
      </c>
      <c r="C14" s="15">
        <v>29385</v>
      </c>
      <c r="D14" s="16">
        <v>4</v>
      </c>
    </row>
    <row r="15" ht="20.25" customHeight="true" spans="2:4">
      <c r="B15" s="7" t="s">
        <v>268</v>
      </c>
      <c r="C15" s="15">
        <v>25754</v>
      </c>
      <c r="D15" s="16">
        <v>3.6</v>
      </c>
    </row>
    <row r="16" ht="20.25" customHeight="true" spans="2:4">
      <c r="B16" s="7" t="s">
        <v>270</v>
      </c>
      <c r="C16" s="15">
        <v>10831</v>
      </c>
      <c r="D16" s="16">
        <v>7</v>
      </c>
    </row>
    <row r="17" ht="20.25" customHeight="true" spans="2:4">
      <c r="B17" s="7" t="s">
        <v>264</v>
      </c>
      <c r="C17" s="15">
        <v>12865</v>
      </c>
      <c r="D17" s="16">
        <v>6.9</v>
      </c>
    </row>
    <row r="18" ht="20.25" customHeight="true" spans="2:4">
      <c r="B18" s="7" t="s">
        <v>265</v>
      </c>
      <c r="C18" s="15">
        <v>10009</v>
      </c>
      <c r="D18" s="16">
        <v>7.4</v>
      </c>
    </row>
    <row r="19" ht="20.25" customHeight="true" spans="2:4">
      <c r="B19" s="7" t="s">
        <v>266</v>
      </c>
      <c r="C19" s="15">
        <v>9595</v>
      </c>
      <c r="D19" s="16">
        <v>7.1</v>
      </c>
    </row>
    <row r="20" ht="20.25" customHeight="true" spans="2:4">
      <c r="B20" s="7" t="s">
        <v>267</v>
      </c>
      <c r="C20" s="15">
        <v>11021</v>
      </c>
      <c r="D20" s="16">
        <v>7.5</v>
      </c>
    </row>
    <row r="21" ht="20.25" customHeight="true" spans="2:4">
      <c r="B21" s="7" t="s">
        <v>268</v>
      </c>
      <c r="C21" s="15">
        <v>10110</v>
      </c>
      <c r="D21" s="16">
        <v>7</v>
      </c>
    </row>
    <row r="22" ht="20.25" customHeight="true" spans="2:4">
      <c r="B22" s="17" t="s">
        <v>271</v>
      </c>
      <c r="C22" s="15">
        <v>10157</v>
      </c>
      <c r="D22" s="9">
        <v>0.8</v>
      </c>
    </row>
    <row r="23" ht="20.25" customHeight="true" spans="2:4">
      <c r="B23" s="17" t="s">
        <v>272</v>
      </c>
      <c r="C23" s="15">
        <v>12665</v>
      </c>
      <c r="D23" s="9">
        <v>-2</v>
      </c>
    </row>
    <row r="24" ht="20.25" customHeight="true" spans="2:4">
      <c r="B24" s="17" t="s">
        <v>273</v>
      </c>
      <c r="C24" s="18">
        <v>8648</v>
      </c>
      <c r="D24" s="9">
        <v>3.1</v>
      </c>
    </row>
  </sheetData>
  <mergeCells count="2">
    <mergeCell ref="B1:D1"/>
    <mergeCell ref="C2:D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J10" sqref="J10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54.75" customHeight="true" spans="1:3">
      <c r="A1" s="1" t="s">
        <v>274</v>
      </c>
      <c r="B1" s="1"/>
      <c r="C1" s="1"/>
    </row>
    <row r="2" ht="23.25" customHeight="true" spans="1:3">
      <c r="A2" s="2" t="s">
        <v>275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276</v>
      </c>
      <c r="C4" s="6" t="s">
        <v>277</v>
      </c>
    </row>
    <row r="5" ht="34.5" customHeight="true" spans="1:3">
      <c r="A5" s="7" t="s">
        <v>278</v>
      </c>
      <c r="B5" s="8">
        <v>102.7</v>
      </c>
      <c r="C5" s="9">
        <v>102.4</v>
      </c>
    </row>
    <row r="6" ht="34.5" customHeight="true" spans="1:3">
      <c r="A6" s="7" t="s">
        <v>279</v>
      </c>
      <c r="B6" s="8">
        <v>104.5</v>
      </c>
      <c r="C6" s="9">
        <v>100.5</v>
      </c>
    </row>
    <row r="7" ht="34.5" customHeight="true" spans="1:3">
      <c r="A7" s="7" t="s">
        <v>280</v>
      </c>
      <c r="B7" s="8">
        <v>99.5</v>
      </c>
      <c r="C7" s="9">
        <v>100.1</v>
      </c>
    </row>
    <row r="8" ht="34.5" customHeight="true" spans="1:3">
      <c r="A8" s="7" t="s">
        <v>281</v>
      </c>
      <c r="B8" s="8">
        <v>101.4</v>
      </c>
      <c r="C8" s="9">
        <v>101.3</v>
      </c>
    </row>
    <row r="9" ht="34.5" customHeight="true" spans="1:3">
      <c r="A9" s="7" t="s">
        <v>282</v>
      </c>
      <c r="B9" s="8">
        <v>99.9</v>
      </c>
      <c r="C9" s="9">
        <v>99.4</v>
      </c>
    </row>
    <row r="10" ht="34.5" customHeight="true" spans="1:3">
      <c r="A10" s="7" t="s">
        <v>283</v>
      </c>
      <c r="B10" s="8">
        <v>105.6</v>
      </c>
      <c r="C10" s="9">
        <v>109</v>
      </c>
    </row>
    <row r="11" ht="34.5" customHeight="true" spans="1:3">
      <c r="A11" s="7" t="s">
        <v>284</v>
      </c>
      <c r="B11" s="8">
        <v>100.7</v>
      </c>
      <c r="C11" s="9">
        <v>100.9</v>
      </c>
    </row>
    <row r="12" ht="34.5" customHeight="true" spans="1:3">
      <c r="A12" s="7" t="s">
        <v>285</v>
      </c>
      <c r="B12" s="8">
        <v>100.5</v>
      </c>
      <c r="C12" s="9">
        <v>101.5</v>
      </c>
    </row>
    <row r="13" ht="34.5" customHeight="true" spans="1:3">
      <c r="A13" s="7" t="s">
        <v>286</v>
      </c>
      <c r="B13" s="8">
        <v>99.8</v>
      </c>
      <c r="C13" s="9">
        <v>99.9</v>
      </c>
    </row>
    <row r="14" ht="34.5" customHeight="true" spans="1:3">
      <c r="A14" s="10" t="s">
        <v>287</v>
      </c>
      <c r="B14" s="11">
        <v>103.8</v>
      </c>
      <c r="C14" s="12">
        <v>102.7</v>
      </c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GDP</vt:lpstr>
      <vt:lpstr>农业总产值增加值</vt:lpstr>
      <vt:lpstr>工业总产值</vt:lpstr>
      <vt:lpstr>工业增加值</vt:lpstr>
      <vt:lpstr>主要工业产品产量</vt:lpstr>
      <vt:lpstr>规模以上工业企业经济效益</vt:lpstr>
      <vt:lpstr>能源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2018-03-06T10:31:00Z</dcterms:created>
  <cp:lastPrinted>2022-10-11T15:15:00Z</cp:lastPrinted>
  <dcterms:modified xsi:type="dcterms:W3CDTF">2022-11-18T10:18:23Z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