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550" windowHeight="12465" firstSheet="5" activeTab="6"/>
  </bookViews>
  <sheets>
    <sheet name="GDP" sheetId="24" r:id="rId1"/>
    <sheet name="农业总产值增加值" sheetId="10" r:id="rId2"/>
    <sheet name="工业增加值" sheetId="22" r:id="rId3"/>
    <sheet name="工业总产值" sheetId="12" r:id="rId4"/>
    <sheet name="主要工业 产品产量" sheetId="13" r:id="rId5"/>
    <sheet name="规模以上工业企业经济效益" sheetId="23" r:id="rId6"/>
    <sheet name="规模以上工业企业能源消费" sheetId="19" r:id="rId7"/>
    <sheet name="固定资产投资" sheetId="21" r:id="rId8"/>
    <sheet name="批零业" sheetId="16" r:id="rId9"/>
    <sheet name="住餐业" sheetId="17" r:id="rId10"/>
    <sheet name="零售总额" sheetId="18" r:id="rId11"/>
    <sheet name="财政" sheetId="4" r:id="rId12"/>
    <sheet name="金融" sheetId="5" r:id="rId13"/>
    <sheet name="运输邮电" sheetId="8" r:id="rId14"/>
    <sheet name="人民生活" sheetId="9" r:id="rId15"/>
    <sheet name="价格" sheetId="6" r:id="rId16"/>
  </sheets>
  <definedNames>
    <definedName name="_xlnm.Print_Area" localSheetId="10">零售总额!$A$1:$D$27</definedName>
  </definedNames>
  <calcPr calcId="144525"/>
</workbook>
</file>

<file path=xl/sharedStrings.xml><?xml version="1.0" encoding="utf-8"?>
<sst xmlns="http://schemas.openxmlformats.org/spreadsheetml/2006/main" count="482" uniqueCount="283">
  <si>
    <t>地区生产总值</t>
  </si>
  <si>
    <t>单位：万元</t>
  </si>
  <si>
    <t>指标名称</t>
  </si>
  <si>
    <t>一季度</t>
  </si>
  <si>
    <t>同期增减%</t>
  </si>
  <si>
    <t xml:space="preserve">  第一产业</t>
  </si>
  <si>
    <t xml:space="preserve">  第二产业</t>
  </si>
  <si>
    <t xml:space="preserve">  第三产业</t>
  </si>
  <si>
    <t>按地区分</t>
  </si>
  <si>
    <t xml:space="preserve">  共和县</t>
  </si>
  <si>
    <t xml:space="preserve">    第一产业</t>
  </si>
  <si>
    <t xml:space="preserve">    第二产业</t>
  </si>
  <si>
    <t xml:space="preserve">    第三产业</t>
  </si>
  <si>
    <t xml:space="preserve">  同德县</t>
  </si>
  <si>
    <t xml:space="preserve">  贵德县</t>
  </si>
  <si>
    <t xml:space="preserve">  兴海县</t>
  </si>
  <si>
    <t xml:space="preserve">  贵南县</t>
  </si>
  <si>
    <t>注：第一产业中不含农林牧渔服务业。</t>
  </si>
  <si>
    <r>
      <rPr>
        <b/>
        <sz val="16"/>
        <rFont val="宋体"/>
        <charset val="134"/>
      </rPr>
      <t>农</t>
    </r>
    <r>
      <rPr>
        <b/>
        <sz val="16"/>
        <rFont val="宋体"/>
        <charset val="134"/>
      </rPr>
      <t>业总产值增加值</t>
    </r>
  </si>
  <si>
    <t>单位：万元、%</t>
  </si>
  <si>
    <t>一、农业总产值</t>
  </si>
  <si>
    <t>0.05</t>
  </si>
  <si>
    <t xml:space="preserve">        共和县</t>
  </si>
  <si>
    <t xml:space="preserve">        同德县</t>
  </si>
  <si>
    <t>0.04</t>
  </si>
  <si>
    <t xml:space="preserve">        贵德县</t>
  </si>
  <si>
    <t>0.06</t>
  </si>
  <si>
    <t xml:space="preserve">        兴海县</t>
  </si>
  <si>
    <t xml:space="preserve">        贵南县</t>
  </si>
  <si>
    <t>二、农业增加值</t>
  </si>
  <si>
    <t xml:space="preserve">      共和县</t>
  </si>
  <si>
    <t xml:space="preserve">      同德县</t>
  </si>
  <si>
    <t xml:space="preserve">      贵德县</t>
  </si>
  <si>
    <t xml:space="preserve">      兴海县</t>
  </si>
  <si>
    <t xml:space="preserve">      贵南县</t>
  </si>
  <si>
    <t>工业生产（一）</t>
  </si>
  <si>
    <t>2023年1-3月</t>
  </si>
  <si>
    <t>2022年1-3月</t>
  </si>
  <si>
    <t>同比提高、回落(+、-）百分点</t>
  </si>
  <si>
    <t>工业增加值</t>
  </si>
  <si>
    <r>
      <rPr>
        <sz val="12"/>
        <color indexed="8"/>
        <rFont val="宋体"/>
        <charset val="134"/>
      </rPr>
      <t xml:space="preserve">    1.</t>
    </r>
    <r>
      <rPr>
        <sz val="12"/>
        <color indexed="8"/>
        <rFont val="宋体"/>
        <charset val="134"/>
      </rPr>
      <t>按地区分</t>
    </r>
  </si>
  <si>
    <r>
      <rPr>
        <sz val="12"/>
        <color indexed="8"/>
        <rFont val="宋体"/>
        <charset val="134"/>
      </rPr>
      <t xml:space="preserve">    </t>
    </r>
    <r>
      <rPr>
        <sz val="12"/>
        <color indexed="8"/>
        <rFont val="宋体"/>
        <charset val="134"/>
      </rPr>
      <t xml:space="preserve">  同徳县</t>
    </r>
  </si>
  <si>
    <t xml:space="preserve">                                               </t>
  </si>
  <si>
    <r>
      <rPr>
        <sz val="12"/>
        <color indexed="8"/>
        <rFont val="宋体"/>
        <charset val="134"/>
      </rPr>
      <t xml:space="preserve">    </t>
    </r>
    <r>
      <rPr>
        <sz val="12"/>
        <color indexed="8"/>
        <rFont val="宋体"/>
        <charset val="134"/>
      </rPr>
      <t xml:space="preserve">  贵徳县</t>
    </r>
  </si>
  <si>
    <r>
      <rPr>
        <sz val="12"/>
        <color indexed="8"/>
        <rFont val="宋体"/>
        <charset val="134"/>
      </rPr>
      <t xml:space="preserve">    </t>
    </r>
    <r>
      <rPr>
        <sz val="12"/>
        <color indexed="8"/>
        <rFont val="宋体"/>
        <charset val="134"/>
      </rPr>
      <t xml:space="preserve">  兴海县</t>
    </r>
  </si>
  <si>
    <r>
      <rPr>
        <sz val="12"/>
        <color indexed="8"/>
        <rFont val="宋体"/>
        <charset val="134"/>
      </rPr>
      <t xml:space="preserve">    </t>
    </r>
    <r>
      <rPr>
        <sz val="12"/>
        <color indexed="8"/>
        <rFont val="宋体"/>
        <charset val="134"/>
      </rPr>
      <t xml:space="preserve">  贵南县</t>
    </r>
  </si>
  <si>
    <r>
      <rPr>
        <sz val="12"/>
        <color indexed="8"/>
        <rFont val="宋体"/>
        <charset val="134"/>
      </rPr>
      <t xml:space="preserve">    2.</t>
    </r>
    <r>
      <rPr>
        <sz val="12"/>
        <color indexed="8"/>
        <rFont val="宋体"/>
        <charset val="134"/>
      </rPr>
      <t>按规模分</t>
    </r>
  </si>
  <si>
    <t xml:space="preserve">      规模以上工业企业</t>
  </si>
  <si>
    <r>
      <rPr>
        <sz val="12"/>
        <color indexed="8"/>
        <rFont val="宋体"/>
        <charset val="134"/>
      </rPr>
      <t xml:space="preserve">    </t>
    </r>
    <r>
      <rPr>
        <sz val="12"/>
        <color indexed="8"/>
        <rFont val="宋体"/>
        <charset val="134"/>
      </rPr>
      <t xml:space="preserve">    其中：轻工业</t>
    </r>
  </si>
  <si>
    <r>
      <rPr>
        <sz val="12"/>
        <color indexed="8"/>
        <rFont val="宋体"/>
        <charset val="134"/>
      </rPr>
      <t xml:space="preserve">          </t>
    </r>
    <r>
      <rPr>
        <sz val="12"/>
        <color indexed="8"/>
        <rFont val="宋体"/>
        <charset val="134"/>
      </rPr>
      <t xml:space="preserve">    重工业</t>
    </r>
  </si>
  <si>
    <r>
      <rPr>
        <sz val="12"/>
        <color indexed="8"/>
        <rFont val="宋体"/>
        <charset val="134"/>
      </rPr>
      <t xml:space="preserve">    </t>
    </r>
    <r>
      <rPr>
        <sz val="12"/>
        <color indexed="8"/>
        <rFont val="宋体"/>
        <charset val="134"/>
      </rPr>
      <t xml:space="preserve">    其中：国有企业</t>
    </r>
  </si>
  <si>
    <t xml:space="preserve">              股份制企业</t>
  </si>
  <si>
    <t xml:space="preserve">        其中：光伏发电</t>
  </si>
  <si>
    <t xml:space="preserve">              风力发电</t>
  </si>
  <si>
    <t xml:space="preserve">      规模以下工业企业</t>
  </si>
  <si>
    <r>
      <rPr>
        <sz val="12"/>
        <color indexed="8"/>
        <rFont val="宋体"/>
        <charset val="134"/>
      </rPr>
      <t xml:space="preserve">    3.</t>
    </r>
    <r>
      <rPr>
        <sz val="12"/>
        <color indexed="8"/>
        <rFont val="宋体"/>
        <charset val="134"/>
      </rPr>
      <t>按隶属关系分</t>
    </r>
  </si>
  <si>
    <t xml:space="preserve">      省属工业企业</t>
  </si>
  <si>
    <t xml:space="preserve">      州属工业企业</t>
  </si>
  <si>
    <r>
      <rPr>
        <sz val="12"/>
        <color indexed="8"/>
        <rFont val="宋体"/>
        <charset val="134"/>
      </rPr>
      <t>注：绝对数为现价，增加值增长速度以上年为1</t>
    </r>
    <r>
      <rPr>
        <sz val="12"/>
        <color indexed="8"/>
        <rFont val="宋体"/>
        <charset val="134"/>
      </rPr>
      <t>00的可比价格计算。</t>
    </r>
  </si>
  <si>
    <t>工业生产(二）</t>
  </si>
  <si>
    <t>指标</t>
  </si>
  <si>
    <t>2015年1-4月</t>
  </si>
  <si>
    <t>同比提高，回落(+、-）百分点</t>
  </si>
  <si>
    <t>一、工业总产值</t>
  </si>
  <si>
    <r>
      <rPr>
        <sz val="12"/>
        <color indexed="8"/>
        <rFont val="宋体"/>
        <charset val="134"/>
      </rPr>
      <t xml:space="preserve"> </t>
    </r>
    <r>
      <rPr>
        <sz val="12"/>
        <color indexed="8"/>
        <rFont val="宋体"/>
        <charset val="134"/>
      </rPr>
      <t xml:space="preserve">   1.</t>
    </r>
    <r>
      <rPr>
        <sz val="12"/>
        <color indexed="8"/>
        <rFont val="宋体"/>
        <charset val="134"/>
      </rPr>
      <t>规模以上工业企业</t>
    </r>
  </si>
  <si>
    <r>
      <rPr>
        <sz val="12"/>
        <color indexed="8"/>
        <rFont val="宋体"/>
        <charset val="134"/>
      </rPr>
      <t xml:space="preserve">    </t>
    </r>
    <r>
      <rPr>
        <sz val="12"/>
        <color indexed="8"/>
        <rFont val="宋体"/>
        <charset val="134"/>
      </rPr>
      <t xml:space="preserve">  </t>
    </r>
    <r>
      <rPr>
        <sz val="12"/>
        <color indexed="8"/>
        <rFont val="宋体"/>
        <charset val="134"/>
      </rPr>
      <t>其中：轻工业</t>
    </r>
  </si>
  <si>
    <r>
      <rPr>
        <sz val="12"/>
        <color indexed="8"/>
        <rFont val="宋体"/>
        <charset val="134"/>
      </rPr>
      <t xml:space="preserve">          </t>
    </r>
    <r>
      <rPr>
        <sz val="12"/>
        <color indexed="8"/>
        <rFont val="宋体"/>
        <charset val="134"/>
      </rPr>
      <t xml:space="preserve">  </t>
    </r>
    <r>
      <rPr>
        <sz val="12"/>
        <color indexed="8"/>
        <rFont val="宋体"/>
        <charset val="134"/>
      </rPr>
      <t>重工业</t>
    </r>
  </si>
  <si>
    <r>
      <rPr>
        <sz val="12"/>
        <color indexed="8"/>
        <rFont val="宋体"/>
        <charset val="134"/>
      </rPr>
      <t xml:space="preserve">    </t>
    </r>
    <r>
      <rPr>
        <sz val="12"/>
        <color indexed="8"/>
        <rFont val="宋体"/>
        <charset val="134"/>
      </rPr>
      <t xml:space="preserve">  </t>
    </r>
    <r>
      <rPr>
        <sz val="12"/>
        <color indexed="8"/>
        <rFont val="宋体"/>
        <charset val="134"/>
      </rPr>
      <t>其中：国有企业</t>
    </r>
  </si>
  <si>
    <r>
      <rPr>
        <sz val="12"/>
        <color indexed="8"/>
        <rFont val="宋体"/>
        <charset val="134"/>
      </rPr>
      <t xml:space="preserve">          </t>
    </r>
    <r>
      <rPr>
        <sz val="12"/>
        <color indexed="8"/>
        <rFont val="宋体"/>
        <charset val="134"/>
      </rPr>
      <t xml:space="preserve">  </t>
    </r>
    <r>
      <rPr>
        <sz val="12"/>
        <color indexed="8"/>
        <rFont val="宋体"/>
        <charset val="134"/>
      </rPr>
      <t>股份制企业</t>
    </r>
  </si>
  <si>
    <t xml:space="preserve">    2.规模以下工业企业</t>
  </si>
  <si>
    <r>
      <rPr>
        <sz val="12"/>
        <color indexed="8"/>
        <rFont val="宋体"/>
        <charset val="134"/>
      </rPr>
      <t xml:space="preserve"> </t>
    </r>
    <r>
      <rPr>
        <sz val="12"/>
        <color indexed="8"/>
        <rFont val="宋体"/>
        <charset val="134"/>
      </rPr>
      <t xml:space="preserve">     </t>
    </r>
    <r>
      <rPr>
        <sz val="12"/>
        <color indexed="8"/>
        <rFont val="宋体"/>
        <charset val="134"/>
      </rPr>
      <t>省属工业企业</t>
    </r>
  </si>
  <si>
    <r>
      <rPr>
        <sz val="12"/>
        <color indexed="8"/>
        <rFont val="宋体"/>
        <charset val="134"/>
      </rPr>
      <t xml:space="preserve"> </t>
    </r>
    <r>
      <rPr>
        <sz val="12"/>
        <color indexed="8"/>
        <rFont val="宋体"/>
        <charset val="134"/>
      </rPr>
      <t xml:space="preserve">     </t>
    </r>
    <r>
      <rPr>
        <sz val="12"/>
        <color indexed="8"/>
        <rFont val="宋体"/>
        <charset val="134"/>
      </rPr>
      <t>州属工业企业</t>
    </r>
  </si>
  <si>
    <t>二、工业产销率（%）</t>
  </si>
  <si>
    <r>
      <rPr>
        <sz val="12"/>
        <color indexed="8"/>
        <rFont val="宋体"/>
        <charset val="134"/>
      </rPr>
      <t xml:space="preserve"> </t>
    </r>
    <r>
      <rPr>
        <sz val="12"/>
        <color indexed="8"/>
        <rFont val="宋体"/>
        <charset val="134"/>
      </rPr>
      <t xml:space="preserve"> </t>
    </r>
    <r>
      <rPr>
        <sz val="12"/>
        <color indexed="8"/>
        <rFont val="宋体"/>
        <charset val="134"/>
      </rPr>
      <t>股份制企业</t>
    </r>
  </si>
  <si>
    <t>主要工业产品产量</t>
  </si>
  <si>
    <t>单位</t>
  </si>
  <si>
    <t>1-3月</t>
  </si>
  <si>
    <t>同期</t>
  </si>
  <si>
    <t>共和</t>
  </si>
  <si>
    <t>同德</t>
  </si>
  <si>
    <t>贵德</t>
  </si>
  <si>
    <t>兴海</t>
  </si>
  <si>
    <t>贵南</t>
  </si>
  <si>
    <t>海南州</t>
  </si>
  <si>
    <t>总</t>
  </si>
  <si>
    <t>发电量</t>
  </si>
  <si>
    <t>亿千瓦时</t>
  </si>
  <si>
    <t>牛奶</t>
  </si>
  <si>
    <t>吨</t>
  </si>
  <si>
    <t>酸奶</t>
  </si>
  <si>
    <t>饲料</t>
  </si>
  <si>
    <t>冷冻水产品</t>
  </si>
  <si>
    <t>化学药品原药</t>
  </si>
  <si>
    <t>酒</t>
  </si>
  <si>
    <t>鲜、冷藏肉</t>
  </si>
  <si>
    <t>有机肥</t>
  </si>
  <si>
    <t>-</t>
  </si>
  <si>
    <t>净增长</t>
  </si>
  <si>
    <t>水泥</t>
  </si>
  <si>
    <t>水泥熟料</t>
  </si>
  <si>
    <t>商品混凝土</t>
  </si>
  <si>
    <t>立方米</t>
  </si>
  <si>
    <t>塑料管制品</t>
  </si>
  <si>
    <t>自来水</t>
  </si>
  <si>
    <t>纯净水</t>
  </si>
  <si>
    <t>注：“-”表示该指标当期无此数据。</t>
  </si>
  <si>
    <t xml:space="preserve"> </t>
  </si>
  <si>
    <t>规模以上工业企业经济效益</t>
  </si>
  <si>
    <t>单位：户、万元</t>
  </si>
  <si>
    <t>1-10月</t>
  </si>
  <si>
    <t>1-2月</t>
  </si>
  <si>
    <t>企业单位数</t>
  </si>
  <si>
    <t xml:space="preserve">  #亏损企业户数</t>
  </si>
  <si>
    <t>亏损面（%）</t>
  </si>
  <si>
    <t>资产总计</t>
  </si>
  <si>
    <t>负债合计</t>
  </si>
  <si>
    <t>主营业务收入</t>
  </si>
  <si>
    <t>营业收入</t>
  </si>
  <si>
    <t>主营业务成本</t>
  </si>
  <si>
    <t>营业成本</t>
  </si>
  <si>
    <t>主营业务税金及附加</t>
  </si>
  <si>
    <t>税金及附加</t>
  </si>
  <si>
    <t>销售费用</t>
  </si>
  <si>
    <t>管理费用</t>
  </si>
  <si>
    <t>财务费用</t>
  </si>
  <si>
    <t>应交增值税</t>
  </si>
  <si>
    <t>利润总额</t>
  </si>
  <si>
    <t xml:space="preserve">  按地区分</t>
  </si>
  <si>
    <t xml:space="preserve">    共 和 县</t>
  </si>
  <si>
    <t xml:space="preserve">    贵 德 县</t>
  </si>
  <si>
    <t xml:space="preserve">    兴 海 县</t>
  </si>
  <si>
    <t xml:space="preserve"> *亏损企业亏损额</t>
  </si>
  <si>
    <t>注：1.以上数据不包含龙羊电厂、拉西瓦电站、班多电站、电力局、茶卡风电一期和共和光伏特许权项目等6家企业数据。</t>
  </si>
  <si>
    <t>注：以上数据不包含龙羊电厂、拉西瓦电站、班多电站、电力局、茶卡风电项目和共和光伏特许权项目等6家企业数据。</t>
  </si>
  <si>
    <t xml:space="preserve">    2.同期增减以同口径计算。</t>
  </si>
  <si>
    <t>规模以上工业企业能源消费</t>
  </si>
  <si>
    <t>同期增减（%）</t>
  </si>
  <si>
    <t>一、综合能源消费量</t>
  </si>
  <si>
    <t>吨标准煤</t>
  </si>
  <si>
    <t>_</t>
  </si>
  <si>
    <t>二、单位增加值能耗</t>
  </si>
  <si>
    <t>%</t>
  </si>
  <si>
    <t>1.同德县、贵南县无规模以上工业企业，“-”表示无数据。</t>
  </si>
  <si>
    <t>2.此数据为初步核算数</t>
  </si>
  <si>
    <t>固定资产投资</t>
  </si>
  <si>
    <t>全社会固定资产投资</t>
  </si>
  <si>
    <t>#民间投资</t>
  </si>
  <si>
    <t>一、按投资类型分</t>
  </si>
  <si>
    <t xml:space="preserve">       项目投资</t>
  </si>
  <si>
    <t>#500-5000万元</t>
  </si>
  <si>
    <t xml:space="preserve">  #5000万元及以上</t>
  </si>
  <si>
    <t xml:space="preserve">       房地产开发投资</t>
  </si>
  <si>
    <t>二、按产业分</t>
  </si>
  <si>
    <t>第一产业投资</t>
  </si>
  <si>
    <t>第二产业投资</t>
  </si>
  <si>
    <t xml:space="preserve">   #工业投资</t>
  </si>
  <si>
    <t>第三产业投资</t>
  </si>
  <si>
    <t>三、按地区分</t>
  </si>
  <si>
    <t>共和县</t>
  </si>
  <si>
    <t>同德县</t>
  </si>
  <si>
    <t>贵德县</t>
  </si>
  <si>
    <t>兴海县</t>
  </si>
  <si>
    <t>贵南县</t>
  </si>
  <si>
    <t>注：统计范围为各种登记注册类型的法人单位、个体经营户、其他单位进行的计划总投资500万元及以上项目投资情况，不包括农户投资。</t>
  </si>
  <si>
    <t>海南州限额以上批发和零售业商品销售情况表</t>
  </si>
  <si>
    <t>上年同期</t>
  </si>
  <si>
    <t>一、商品销售额</t>
  </si>
  <si>
    <t xml:space="preserve">  1.按行业分</t>
  </si>
  <si>
    <t xml:space="preserve">    批发业</t>
  </si>
  <si>
    <t xml:space="preserve">    零售业</t>
  </si>
  <si>
    <t xml:space="preserve">  2.按地区分</t>
  </si>
  <si>
    <t xml:space="preserve">    共和县</t>
  </si>
  <si>
    <t xml:space="preserve">    同德县</t>
  </si>
  <si>
    <t xml:space="preserve">    贵德县</t>
  </si>
  <si>
    <t xml:space="preserve">    兴海县</t>
  </si>
  <si>
    <t xml:space="preserve">    贵南县</t>
  </si>
  <si>
    <t>二、商品零售额</t>
  </si>
  <si>
    <t>注：“-”表示该指标当期无此数据</t>
  </si>
  <si>
    <t>海南州限额以上住宿餐饮业经营情况表</t>
  </si>
  <si>
    <t>营  业  额</t>
  </si>
  <si>
    <t xml:space="preserve">    住宿业</t>
  </si>
  <si>
    <t xml:space="preserve">     #客房收入</t>
  </si>
  <si>
    <t xml:space="preserve">      餐费收入</t>
  </si>
  <si>
    <t xml:space="preserve">      商品销售额</t>
  </si>
  <si>
    <t xml:space="preserve">      其他收入</t>
  </si>
  <si>
    <t xml:space="preserve">    餐饮业</t>
  </si>
  <si>
    <t>社会消费品零售总额</t>
  </si>
  <si>
    <t xml:space="preserve">                                                    单位：万元</t>
  </si>
  <si>
    <t>一、按销售单位所在地分</t>
  </si>
  <si>
    <t>1、城镇</t>
  </si>
  <si>
    <t>2、乡村</t>
  </si>
  <si>
    <t>二、按行业分</t>
  </si>
  <si>
    <t>1、批发业</t>
  </si>
  <si>
    <t>限额以上企业</t>
  </si>
  <si>
    <t>限额以下企业和个体户</t>
  </si>
  <si>
    <t>2、零售业</t>
  </si>
  <si>
    <t>3、住宿业</t>
  </si>
  <si>
    <t>4、餐饮业</t>
  </si>
  <si>
    <t>财政</t>
  </si>
  <si>
    <t>一、公共财政预算收入</t>
  </si>
  <si>
    <t xml:space="preserve">   （一）按地区分</t>
  </si>
  <si>
    <t xml:space="preserve">    1.州本级</t>
  </si>
  <si>
    <t xml:space="preserve">    2.共和县</t>
  </si>
  <si>
    <t xml:space="preserve">    3.同德县</t>
  </si>
  <si>
    <t xml:space="preserve">    4.贵德县</t>
  </si>
  <si>
    <t xml:space="preserve">    5.兴海县</t>
  </si>
  <si>
    <t xml:space="preserve">    6.贵南县</t>
  </si>
  <si>
    <t xml:space="preserve">   （二）按税种分</t>
  </si>
  <si>
    <t xml:space="preserve">    1.税收收入</t>
  </si>
  <si>
    <t xml:space="preserve">           增值税</t>
  </si>
  <si>
    <t xml:space="preserve">           企业所得税</t>
  </si>
  <si>
    <t xml:space="preserve">           个人所得税</t>
  </si>
  <si>
    <t xml:space="preserve">           资源税</t>
  </si>
  <si>
    <t xml:space="preserve">           城市维护建设税</t>
  </si>
  <si>
    <t xml:space="preserve">           房产税</t>
  </si>
  <si>
    <t xml:space="preserve">           印花税</t>
  </si>
  <si>
    <t xml:space="preserve">           土地增值税</t>
  </si>
  <si>
    <t xml:space="preserve">           车船税</t>
  </si>
  <si>
    <t xml:space="preserve">           耕地占用税</t>
  </si>
  <si>
    <t xml:space="preserve">           契税</t>
  </si>
  <si>
    <t xml:space="preserve">    2.非税收入</t>
  </si>
  <si>
    <t>二、公共财政预算支出</t>
  </si>
  <si>
    <t>金融</t>
  </si>
  <si>
    <t>3月末</t>
  </si>
  <si>
    <t>金融机构各项存款余额</t>
  </si>
  <si>
    <t>（一）按地区分</t>
  </si>
  <si>
    <t xml:space="preserve">     共和县</t>
  </si>
  <si>
    <t xml:space="preserve">     同德县</t>
  </si>
  <si>
    <t xml:space="preserve">     贵德县</t>
  </si>
  <si>
    <t xml:space="preserve">     兴海县</t>
  </si>
  <si>
    <t xml:space="preserve">     贵南县</t>
  </si>
  <si>
    <t>（二）按存款来源分</t>
  </si>
  <si>
    <t xml:space="preserve">    1.非金融企业存款</t>
  </si>
  <si>
    <t xml:space="preserve">    2.住户存款</t>
  </si>
  <si>
    <t xml:space="preserve">    3.财政性存款</t>
  </si>
  <si>
    <t xml:space="preserve">    4.机关团体存款</t>
  </si>
  <si>
    <t xml:space="preserve">    5.非银行业金融机构存款</t>
  </si>
  <si>
    <t>金融机构各项贷款余额</t>
  </si>
  <si>
    <t>（二）按贷款类别分</t>
  </si>
  <si>
    <t xml:space="preserve">    1.非金融企业及机关团体贷款</t>
  </si>
  <si>
    <t xml:space="preserve">    其中：短期贷款</t>
  </si>
  <si>
    <t xml:space="preserve">         中长期贷款</t>
  </si>
  <si>
    <t xml:space="preserve">         票据融资</t>
  </si>
  <si>
    <t xml:space="preserve">    2.住户贷款</t>
  </si>
  <si>
    <t>运输和邮电</t>
  </si>
  <si>
    <t xml:space="preserve"> 一季度</t>
  </si>
  <si>
    <t>公路货物运输量</t>
  </si>
  <si>
    <t>万吨</t>
  </si>
  <si>
    <t>公路货运周转量</t>
  </si>
  <si>
    <t>万吨公里</t>
  </si>
  <si>
    <t>公路客运量</t>
  </si>
  <si>
    <t>万人（次）</t>
  </si>
  <si>
    <t>公路客运周转量</t>
  </si>
  <si>
    <t>万人公里</t>
  </si>
  <si>
    <t>邮政业务量</t>
  </si>
  <si>
    <t>万元</t>
  </si>
  <si>
    <t>通讯营业收入合计</t>
  </si>
  <si>
    <t>人民生活</t>
  </si>
  <si>
    <t>单位：元</t>
  </si>
  <si>
    <t>一、全体居民人均可支配收入</t>
  </si>
  <si>
    <t xml:space="preserve">   共和县</t>
  </si>
  <si>
    <t xml:space="preserve">   同德县</t>
  </si>
  <si>
    <t xml:space="preserve">   贵德县</t>
  </si>
  <si>
    <t xml:space="preserve">   兴海县</t>
  </si>
  <si>
    <t xml:space="preserve">   贵南县</t>
  </si>
  <si>
    <t>二、城镇居民人均可支配收入</t>
  </si>
  <si>
    <t>三、农村居民人均可支配收入</t>
  </si>
  <si>
    <t>四、全体居民人均生活消费支出</t>
  </si>
  <si>
    <t>五、城镇居民人均生活消费支出</t>
  </si>
  <si>
    <t>六、农村居民人均生活消费支出</t>
  </si>
  <si>
    <t>价格指数</t>
  </si>
  <si>
    <t>（3月）</t>
  </si>
  <si>
    <t>同期比
（上年同月=100）</t>
  </si>
  <si>
    <t>累计比
（上年同期=100）</t>
  </si>
  <si>
    <t>居民消费价格指数</t>
  </si>
  <si>
    <t>其中：食品烟酒</t>
  </si>
  <si>
    <t xml:space="preserve">     衣    着</t>
  </si>
  <si>
    <t xml:space="preserve">     居    住</t>
  </si>
  <si>
    <t xml:space="preserve">     生活用品及服务</t>
  </si>
  <si>
    <t xml:space="preserve">     交通和通讯</t>
  </si>
  <si>
    <t xml:space="preserve">    教育文化和娱乐</t>
  </si>
  <si>
    <t xml:space="preserve">    医疗保健</t>
  </si>
  <si>
    <t xml:space="preserve">    其他用品和服务</t>
  </si>
</sst>
</file>

<file path=xl/styles.xml><?xml version="1.0" encoding="utf-8"?>
<styleSheet xmlns="http://schemas.openxmlformats.org/spreadsheetml/2006/main">
  <numFmts count="13">
    <numFmt numFmtId="176" formatCode="0_);[Red]\(0\)"/>
    <numFmt numFmtId="177" formatCode="0.0000_ "/>
    <numFmt numFmtId="178" formatCode="0.00_);[Red]\(0.00\)"/>
    <numFmt numFmtId="179" formatCode="0_ "/>
    <numFmt numFmtId="180" formatCode="#,##0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181" formatCode="0.0"/>
    <numFmt numFmtId="182" formatCode="0.0_ "/>
    <numFmt numFmtId="41" formatCode="_ * #,##0_ ;_ * \-#,##0_ ;_ * &quot;-&quot;_ ;_ @_ "/>
    <numFmt numFmtId="183" formatCode="0.0_);[Red]\(0.0\)"/>
    <numFmt numFmtId="184" formatCode="0.00_ "/>
  </numFmts>
  <fonts count="48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name val="宋体"/>
      <charset val="134"/>
    </font>
    <font>
      <sz val="18"/>
      <name val="宋体"/>
      <charset val="134"/>
    </font>
    <font>
      <sz val="11"/>
      <name val="宋体"/>
      <charset val="134"/>
    </font>
    <font>
      <b/>
      <sz val="16"/>
      <name val="宋体"/>
      <charset val="134"/>
    </font>
    <font>
      <b/>
      <sz val="12"/>
      <name val="宋体"/>
      <charset val="134"/>
    </font>
    <font>
      <b/>
      <sz val="20"/>
      <name val="宋体"/>
      <charset val="134"/>
    </font>
    <font>
      <sz val="12"/>
      <color indexed="8"/>
      <name val="宋体"/>
      <charset val="134"/>
    </font>
    <font>
      <b/>
      <sz val="14"/>
      <color indexed="8"/>
      <name val="宋体"/>
      <charset val="134"/>
    </font>
    <font>
      <b/>
      <sz val="12"/>
      <color indexed="8"/>
      <name val="宋体"/>
      <charset val="134"/>
      <scheme val="minor"/>
    </font>
    <font>
      <sz val="12"/>
      <color indexed="8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name val="宋体"/>
      <charset val="134"/>
    </font>
    <font>
      <sz val="9"/>
      <color indexed="8"/>
      <name val="宋体"/>
      <charset val="134"/>
    </font>
    <font>
      <b/>
      <sz val="14"/>
      <name val="仿宋_GB2312"/>
      <charset val="134"/>
    </font>
    <font>
      <sz val="12"/>
      <name val="仿宋_GB2312"/>
      <charset val="134"/>
    </font>
    <font>
      <sz val="10"/>
      <name val="宋体"/>
      <charset val="134"/>
      <scheme val="minor"/>
    </font>
    <font>
      <sz val="12"/>
      <color indexed="10"/>
      <name val="宋体"/>
      <charset val="134"/>
    </font>
    <font>
      <sz val="12"/>
      <color theme="1"/>
      <name val="宋体"/>
      <charset val="134"/>
    </font>
    <font>
      <sz val="12"/>
      <color rgb="FFFF0000"/>
      <name val="宋体"/>
      <charset val="134"/>
    </font>
    <font>
      <sz val="12"/>
      <color indexed="8"/>
      <name val="Times New Roman"/>
      <charset val="0"/>
    </font>
    <font>
      <sz val="11"/>
      <color indexed="8"/>
      <name val="Times New Roman"/>
      <charset val="0"/>
    </font>
    <font>
      <b/>
      <sz val="12"/>
      <color indexed="8"/>
      <name val="宋体"/>
      <charset val="134"/>
    </font>
    <font>
      <sz val="11"/>
      <color rgb="FF000000"/>
      <name val="宋体"/>
      <charset val="134"/>
    </font>
    <font>
      <b/>
      <sz val="12"/>
      <color theme="1"/>
      <name val="宋体"/>
      <charset val="134"/>
    </font>
    <font>
      <b/>
      <sz val="12"/>
      <color rgb="FFFF0000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 style="thin">
        <color auto="true"/>
      </right>
      <top style="medium">
        <color auto="true"/>
      </top>
      <bottom style="thin">
        <color auto="true"/>
      </bottom>
      <diagonal/>
    </border>
    <border>
      <left style="thin">
        <color auto="true"/>
      </left>
      <right/>
      <top style="medium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/>
      <diagonal/>
    </border>
    <border>
      <left/>
      <right style="thin">
        <color auto="true"/>
      </right>
      <top style="thin">
        <color auto="true"/>
      </top>
      <bottom style="medium">
        <color auto="true"/>
      </bottom>
      <diagonal/>
    </border>
    <border>
      <left style="thin">
        <color auto="true"/>
      </left>
      <right/>
      <top style="thin">
        <color auto="true"/>
      </top>
      <bottom style="medium">
        <color auto="true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/>
      <right/>
      <top/>
      <bottom style="thin">
        <color indexed="0"/>
      </bottom>
      <diagonal/>
    </border>
    <border>
      <left style="thin">
        <color auto="true"/>
      </left>
      <right style="thin">
        <color auto="true"/>
      </right>
      <top/>
      <bottom style="thin">
        <color indexed="0"/>
      </bottom>
      <diagonal/>
    </border>
    <border>
      <left/>
      <right/>
      <top/>
      <bottom style="thin">
        <color indexed="8"/>
      </bottom>
      <diagonal/>
    </border>
    <border>
      <left style="thin">
        <color auto="true"/>
      </left>
      <right style="thin">
        <color auto="true"/>
      </right>
      <top/>
      <bottom style="thin">
        <color indexed="8"/>
      </bottom>
      <diagonal/>
    </border>
    <border>
      <left/>
      <right style="thin">
        <color auto="true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auto="true"/>
      </right>
      <top/>
      <bottom style="thin">
        <color rgb="FF000000"/>
      </bottom>
      <diagonal/>
    </border>
    <border>
      <left/>
      <right style="thin">
        <color rgb="FFFFFFFF"/>
      </right>
      <top/>
      <bottom style="thin">
        <color auto="true"/>
      </bottom>
      <diagonal/>
    </border>
    <border>
      <left/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/>
      <top/>
      <bottom/>
      <diagonal/>
    </border>
    <border>
      <left style="thin">
        <color auto="true"/>
      </left>
      <right/>
      <top/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>
      <alignment vertical="center"/>
    </xf>
    <xf numFmtId="0" fontId="32" fillId="13" borderId="0" applyNumberFormat="false" applyBorder="false" applyAlignment="false" applyProtection="false">
      <alignment vertical="center"/>
    </xf>
    <xf numFmtId="0" fontId="29" fillId="14" borderId="0" applyNumberFormat="false" applyBorder="false" applyAlignment="false" applyProtection="false">
      <alignment vertical="center"/>
    </xf>
    <xf numFmtId="0" fontId="33" fillId="9" borderId="31" applyNumberFormat="false" applyAlignment="false" applyProtection="false">
      <alignment vertical="center"/>
    </xf>
    <xf numFmtId="0" fontId="37" fillId="12" borderId="33" applyNumberFormat="false" applyAlignment="false" applyProtection="false">
      <alignment vertical="center"/>
    </xf>
    <xf numFmtId="0" fontId="35" fillId="11" borderId="0" applyNumberFormat="false" applyBorder="false" applyAlignment="false" applyProtection="false">
      <alignment vertical="center"/>
    </xf>
    <xf numFmtId="0" fontId="38" fillId="0" borderId="32" applyNumberFormat="false" applyFill="false" applyAlignment="false" applyProtection="false">
      <alignment vertical="center"/>
    </xf>
    <xf numFmtId="0" fontId="41" fillId="0" borderId="0" applyNumberFormat="false" applyFill="false" applyBorder="false" applyAlignment="false" applyProtection="false">
      <alignment vertical="center"/>
    </xf>
    <xf numFmtId="0" fontId="36" fillId="0" borderId="32" applyNumberFormat="false" applyFill="false" applyAlignment="false" applyProtection="false">
      <alignment vertical="center"/>
    </xf>
    <xf numFmtId="0" fontId="29" fillId="7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29" fillId="10" borderId="0" applyNumberFormat="false" applyBorder="false" applyAlignment="false" applyProtection="false">
      <alignment vertical="center"/>
    </xf>
    <xf numFmtId="0" fontId="45" fillId="0" borderId="0" applyNumberFormat="false" applyFill="false" applyBorder="false" applyAlignment="false" applyProtection="false">
      <alignment vertical="center"/>
    </xf>
    <xf numFmtId="0" fontId="32" fillId="8" borderId="0" applyNumberFormat="false" applyBorder="false" applyAlignment="false" applyProtection="false">
      <alignment vertical="center"/>
    </xf>
    <xf numFmtId="0" fontId="42" fillId="0" borderId="35" applyNumberFormat="false" applyFill="false" applyAlignment="false" applyProtection="false">
      <alignment vertical="center"/>
    </xf>
    <xf numFmtId="0" fontId="40" fillId="0" borderId="34" applyNumberFormat="false" applyFill="false" applyAlignment="false" applyProtection="false">
      <alignment vertical="center"/>
    </xf>
    <xf numFmtId="0" fontId="29" fillId="18" borderId="0" applyNumberFormat="false" applyBorder="false" applyAlignment="false" applyProtection="false">
      <alignment vertical="center"/>
    </xf>
    <xf numFmtId="0" fontId="29" fillId="31" borderId="0" applyNumberFormat="false" applyBorder="false" applyAlignment="false" applyProtection="false">
      <alignment vertical="center"/>
    </xf>
    <xf numFmtId="0" fontId="32" fillId="15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31" fillId="0" borderId="0" applyNumberFormat="false" applyFill="false" applyBorder="false" applyAlignment="false" applyProtection="false">
      <alignment vertical="center"/>
    </xf>
    <xf numFmtId="0" fontId="34" fillId="0" borderId="0" applyNumberFormat="false" applyFill="false" applyBorder="false" applyAlignment="false" applyProtection="false">
      <alignment vertical="center"/>
    </xf>
    <xf numFmtId="0" fontId="29" fillId="20" borderId="0" applyNumberFormat="false" applyBorder="false" applyAlignment="false" applyProtection="false">
      <alignment vertical="center"/>
    </xf>
    <xf numFmtId="0" fontId="43" fillId="0" borderId="36" applyNumberFormat="false" applyFill="false" applyAlignment="false" applyProtection="false">
      <alignment vertical="center"/>
    </xf>
    <xf numFmtId="0" fontId="42" fillId="0" borderId="0" applyNumberFormat="false" applyFill="false" applyBorder="false" applyAlignment="false" applyProtection="false">
      <alignment vertical="center"/>
    </xf>
    <xf numFmtId="0" fontId="29" fillId="22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44" fillId="0" borderId="0" applyNumberFormat="false" applyFill="false" applyBorder="false" applyAlignment="false" applyProtection="false">
      <alignment vertical="center"/>
    </xf>
    <xf numFmtId="0" fontId="29" fillId="23" borderId="0" applyNumberFormat="false" applyBorder="false" applyAlignment="false" applyProtection="false">
      <alignment vertical="center"/>
    </xf>
    <xf numFmtId="0" fontId="0" fillId="24" borderId="37" applyNumberFormat="false" applyFont="false" applyAlignment="false" applyProtection="false">
      <alignment vertical="center"/>
    </xf>
    <xf numFmtId="0" fontId="32" fillId="25" borderId="0" applyNumberFormat="false" applyBorder="false" applyAlignment="false" applyProtection="false">
      <alignment vertical="center"/>
    </xf>
    <xf numFmtId="0" fontId="47" fillId="32" borderId="0" applyNumberFormat="false" applyBorder="false" applyAlignment="false" applyProtection="false">
      <alignment vertical="center"/>
    </xf>
    <xf numFmtId="0" fontId="29" fillId="19" borderId="0" applyNumberFormat="false" applyBorder="false" applyAlignment="false" applyProtection="false">
      <alignment vertical="center"/>
    </xf>
    <xf numFmtId="0" fontId="39" fillId="17" borderId="0" applyNumberFormat="false" applyBorder="false" applyAlignment="false" applyProtection="false">
      <alignment vertical="center"/>
    </xf>
    <xf numFmtId="0" fontId="46" fillId="9" borderId="30" applyNumberFormat="false" applyAlignment="false" applyProtection="false">
      <alignment vertical="center"/>
    </xf>
    <xf numFmtId="0" fontId="32" fillId="26" borderId="0" applyNumberFormat="false" applyBorder="false" applyAlignment="false" applyProtection="false">
      <alignment vertical="center"/>
    </xf>
    <xf numFmtId="0" fontId="32" fillId="28" borderId="0" applyNumberFormat="false" applyBorder="false" applyAlignment="false" applyProtection="false">
      <alignment vertical="center"/>
    </xf>
    <xf numFmtId="0" fontId="32" fillId="29" borderId="0" applyNumberFormat="false" applyBorder="false" applyAlignment="false" applyProtection="false">
      <alignment vertical="center"/>
    </xf>
    <xf numFmtId="0" fontId="32" fillId="30" borderId="0" applyNumberFormat="false" applyBorder="false" applyAlignment="false" applyProtection="false">
      <alignment vertical="center"/>
    </xf>
    <xf numFmtId="0" fontId="32" fillId="21" borderId="0" applyNumberFormat="false" applyBorder="false" applyAlignment="false" applyProtection="false">
      <alignment vertical="center"/>
    </xf>
    <xf numFmtId="0" fontId="3" fillId="0" borderId="0"/>
    <xf numFmtId="9" fontId="0" fillId="0" borderId="0" applyFont="false" applyFill="false" applyBorder="false" applyAlignment="false" applyProtection="false">
      <alignment vertical="center"/>
    </xf>
    <xf numFmtId="0" fontId="32" fillId="33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32" fillId="34" borderId="0" applyNumberFormat="false" applyBorder="false" applyAlignment="false" applyProtection="false">
      <alignment vertical="center"/>
    </xf>
    <xf numFmtId="0" fontId="29" fillId="27" borderId="0" applyNumberFormat="false" applyBorder="false" applyAlignment="false" applyProtection="false">
      <alignment vertical="center"/>
    </xf>
    <xf numFmtId="0" fontId="30" fillId="6" borderId="30" applyNumberFormat="false" applyAlignment="false" applyProtection="false">
      <alignment vertical="center"/>
    </xf>
    <xf numFmtId="0" fontId="29" fillId="5" borderId="0" applyNumberFormat="false" applyBorder="false" applyAlignment="false" applyProtection="false">
      <alignment vertical="center"/>
    </xf>
    <xf numFmtId="0" fontId="32" fillId="16" borderId="0" applyNumberFormat="false" applyBorder="false" applyAlignment="false" applyProtection="false">
      <alignment vertical="center"/>
    </xf>
    <xf numFmtId="0" fontId="29" fillId="4" borderId="0" applyNumberFormat="false" applyBorder="false" applyAlignment="false" applyProtection="false">
      <alignment vertical="center"/>
    </xf>
  </cellStyleXfs>
  <cellXfs count="253">
    <xf numFmtId="0" fontId="0" fillId="0" borderId="0" xfId="0">
      <alignment vertical="center"/>
    </xf>
    <xf numFmtId="0" fontId="1" fillId="0" borderId="0" xfId="0" applyFont="true" applyAlignment="true">
      <alignment horizontal="center" vertical="center"/>
    </xf>
    <xf numFmtId="0" fontId="2" fillId="0" borderId="0" xfId="0" applyFont="true" applyAlignment="true">
      <alignment horizontal="center" vertical="center"/>
    </xf>
    <xf numFmtId="0" fontId="0" fillId="0" borderId="1" xfId="0" applyBorder="true" applyAlignment="true">
      <alignment horizontal="right" vertical="center"/>
    </xf>
    <xf numFmtId="0" fontId="2" fillId="0" borderId="2" xfId="0" applyFont="true" applyBorder="true" applyAlignment="true">
      <alignment horizontal="center" vertical="center"/>
    </xf>
    <xf numFmtId="0" fontId="2" fillId="0" borderId="3" xfId="0" applyFont="true" applyBorder="true" applyAlignment="true">
      <alignment horizontal="center" vertical="center" wrapText="true"/>
    </xf>
    <xf numFmtId="0" fontId="2" fillId="0" borderId="4" xfId="0" applyFont="true" applyBorder="true" applyAlignment="true">
      <alignment horizontal="center" vertical="center" wrapText="true"/>
    </xf>
    <xf numFmtId="0" fontId="0" fillId="0" borderId="2" xfId="0" applyBorder="true">
      <alignment vertical="center"/>
    </xf>
    <xf numFmtId="182" fontId="0" fillId="0" borderId="3" xfId="0" applyNumberFormat="true" applyBorder="true">
      <alignment vertical="center"/>
    </xf>
    <xf numFmtId="182" fontId="0" fillId="0" borderId="4" xfId="0" applyNumberFormat="true" applyBorder="true">
      <alignment vertical="center"/>
    </xf>
    <xf numFmtId="0" fontId="2" fillId="0" borderId="3" xfId="0" applyFont="true" applyBorder="true" applyAlignment="true">
      <alignment horizontal="center" vertical="center"/>
    </xf>
    <xf numFmtId="0" fontId="2" fillId="0" borderId="4" xfId="0" applyFont="true" applyBorder="true" applyAlignment="true">
      <alignment horizontal="center" vertical="center"/>
    </xf>
    <xf numFmtId="0" fontId="0" fillId="0" borderId="3" xfId="0" applyBorder="true">
      <alignment vertical="center"/>
    </xf>
    <xf numFmtId="183" fontId="0" fillId="0" borderId="4" xfId="0" applyNumberFormat="true" applyBorder="true">
      <alignment vertical="center"/>
    </xf>
    <xf numFmtId="0" fontId="0" fillId="0" borderId="2" xfId="0" applyFill="true" applyBorder="true">
      <alignment vertical="center"/>
    </xf>
    <xf numFmtId="181" fontId="0" fillId="0" borderId="4" xfId="0" applyNumberFormat="true" applyBorder="true">
      <alignment vertical="center"/>
    </xf>
    <xf numFmtId="0" fontId="0" fillId="0" borderId="4" xfId="0" applyBorder="true">
      <alignment vertical="center"/>
    </xf>
    <xf numFmtId="182" fontId="0" fillId="0" borderId="4" xfId="0" applyNumberFormat="true" applyBorder="true" applyAlignment="true">
      <alignment horizontal="right" vertical="center"/>
    </xf>
    <xf numFmtId="182" fontId="0" fillId="0" borderId="0" xfId="0" applyNumberFormat="true">
      <alignment vertical="center"/>
    </xf>
    <xf numFmtId="0" fontId="0" fillId="2" borderId="3" xfId="0" applyFill="true" applyBorder="true">
      <alignment vertical="center"/>
    </xf>
    <xf numFmtId="182" fontId="0" fillId="2" borderId="4" xfId="0" applyNumberFormat="true" applyFill="true" applyBorder="true">
      <alignment vertical="center"/>
    </xf>
    <xf numFmtId="0" fontId="0" fillId="0" borderId="2" xfId="0" applyFont="true" applyBorder="true">
      <alignment vertical="center"/>
    </xf>
    <xf numFmtId="0" fontId="0" fillId="0" borderId="5" xfId="0" applyFill="true" applyBorder="true">
      <alignment vertical="center"/>
    </xf>
    <xf numFmtId="0" fontId="0" fillId="0" borderId="5" xfId="0" applyBorder="true">
      <alignment vertical="center"/>
    </xf>
    <xf numFmtId="0" fontId="3" fillId="0" borderId="0" xfId="0" applyFont="true" applyFill="true" applyBorder="true" applyAlignment="true">
      <alignment vertical="center"/>
    </xf>
    <xf numFmtId="183" fontId="3" fillId="0" borderId="0" xfId="0" applyNumberFormat="true" applyFont="true" applyFill="true" applyBorder="true" applyAlignment="true">
      <alignment vertical="center"/>
    </xf>
    <xf numFmtId="0" fontId="4" fillId="0" borderId="0" xfId="40" applyFont="true" applyAlignment="true">
      <alignment horizontal="center"/>
    </xf>
    <xf numFmtId="0" fontId="3" fillId="0" borderId="0" xfId="40" applyAlignment="true">
      <alignment horizontal="center"/>
    </xf>
    <xf numFmtId="0" fontId="3" fillId="0" borderId="2" xfId="40" applyBorder="true" applyAlignment="true">
      <alignment horizontal="center" vertical="center"/>
    </xf>
    <xf numFmtId="0" fontId="3" fillId="0" borderId="6" xfId="40" applyFont="true" applyBorder="true" applyAlignment="true">
      <alignment horizontal="center" vertical="center"/>
    </xf>
    <xf numFmtId="183" fontId="3" fillId="0" borderId="6" xfId="40" applyNumberFormat="true" applyFont="true" applyBorder="true" applyAlignment="true">
      <alignment horizontal="center" vertical="center"/>
    </xf>
    <xf numFmtId="0" fontId="3" fillId="0" borderId="4" xfId="40" applyBorder="true" applyAlignment="true">
      <alignment horizontal="center" vertical="center"/>
    </xf>
    <xf numFmtId="0" fontId="3" fillId="0" borderId="7" xfId="40" applyBorder="true" applyAlignment="true">
      <alignment horizontal="center" vertical="center"/>
    </xf>
    <xf numFmtId="183" fontId="3" fillId="0" borderId="7" xfId="40" applyNumberFormat="true" applyFont="true" applyBorder="true" applyAlignment="true">
      <alignment horizontal="center" vertical="center"/>
    </xf>
    <xf numFmtId="0" fontId="3" fillId="0" borderId="2" xfId="40" applyBorder="true"/>
    <xf numFmtId="182" fontId="3" fillId="0" borderId="3" xfId="40" applyNumberFormat="true" applyBorder="true" applyAlignment="true">
      <alignment horizontal="center"/>
    </xf>
    <xf numFmtId="183" fontId="3" fillId="0" borderId="4" xfId="40" applyNumberFormat="true" applyBorder="true" applyAlignment="true">
      <alignment horizontal="center"/>
    </xf>
    <xf numFmtId="182" fontId="3" fillId="0" borderId="4" xfId="40" applyNumberFormat="true" applyBorder="true" applyAlignment="true">
      <alignment horizontal="center"/>
    </xf>
    <xf numFmtId="0" fontId="3" fillId="0" borderId="3" xfId="40" applyBorder="true"/>
    <xf numFmtId="183" fontId="3" fillId="0" borderId="4" xfId="40" applyNumberFormat="true" applyBorder="true"/>
    <xf numFmtId="183" fontId="3" fillId="0" borderId="4" xfId="40" applyNumberFormat="true" applyFont="true" applyBorder="true" applyAlignment="true">
      <alignment horizontal="center"/>
    </xf>
    <xf numFmtId="183" fontId="3" fillId="0" borderId="3" xfId="40" applyNumberFormat="true" applyBorder="true" applyAlignment="true">
      <alignment horizontal="center"/>
    </xf>
    <xf numFmtId="183" fontId="3" fillId="0" borderId="3" xfId="40" applyNumberFormat="true" applyBorder="true" applyAlignment="true">
      <alignment horizontal="center" vertical="center"/>
    </xf>
    <xf numFmtId="183" fontId="3" fillId="0" borderId="4" xfId="40" applyNumberFormat="true" applyBorder="true" applyAlignment="true">
      <alignment horizontal="center" vertical="center"/>
    </xf>
    <xf numFmtId="0" fontId="3" fillId="0" borderId="3" xfId="40" applyBorder="true" applyAlignment="true">
      <alignment horizontal="center" vertical="center"/>
    </xf>
    <xf numFmtId="182" fontId="3" fillId="0" borderId="3" xfId="40" applyNumberFormat="true" applyBorder="true" applyAlignment="true">
      <alignment horizontal="center" vertical="center"/>
    </xf>
    <xf numFmtId="182" fontId="3" fillId="0" borderId="0" xfId="0" applyNumberFormat="true" applyFont="true" applyFill="true" applyBorder="true" applyAlignment="true">
      <alignment vertical="center"/>
    </xf>
    <xf numFmtId="0" fontId="5" fillId="0" borderId="0" xfId="0" applyFont="true" applyFill="true" applyBorder="true" applyAlignment="true">
      <alignment vertical="center"/>
    </xf>
    <xf numFmtId="184" fontId="3" fillId="0" borderId="0" xfId="0" applyNumberFormat="true" applyFont="true" applyFill="true" applyBorder="true" applyAlignment="true">
      <alignment vertical="center"/>
    </xf>
    <xf numFmtId="0" fontId="6" fillId="0" borderId="0" xfId="0" applyFont="true" applyFill="true" applyBorder="true" applyAlignment="true">
      <alignment horizontal="center" vertical="center"/>
    </xf>
    <xf numFmtId="182" fontId="3" fillId="0" borderId="1" xfId="0" applyNumberFormat="true" applyFont="true" applyFill="true" applyBorder="true" applyAlignment="true">
      <alignment horizontal="right" vertical="center"/>
    </xf>
    <xf numFmtId="0" fontId="3" fillId="0" borderId="2" xfId="0" applyFont="true" applyFill="true" applyBorder="true" applyAlignment="true">
      <alignment vertical="center"/>
    </xf>
    <xf numFmtId="182" fontId="3" fillId="0" borderId="3" xfId="0" applyNumberFormat="true" applyFont="true" applyFill="true" applyBorder="true" applyAlignment="true">
      <alignment horizontal="center" vertical="center"/>
    </xf>
    <xf numFmtId="183" fontId="3" fillId="0" borderId="3" xfId="0" applyNumberFormat="true" applyFont="true" applyFill="true" applyBorder="true" applyAlignment="true">
      <alignment horizontal="center" vertical="center"/>
    </xf>
    <xf numFmtId="182" fontId="3" fillId="0" borderId="4" xfId="0" applyNumberFormat="true" applyFont="true" applyFill="true" applyBorder="true" applyAlignment="true">
      <alignment horizontal="center" vertical="center"/>
    </xf>
    <xf numFmtId="0" fontId="7" fillId="0" borderId="2" xfId="0" applyFont="true" applyFill="true" applyBorder="true" applyAlignment="true">
      <alignment horizontal="center" vertical="center"/>
    </xf>
    <xf numFmtId="183" fontId="7" fillId="0" borderId="3" xfId="0" applyNumberFormat="true" applyFont="true" applyFill="true" applyBorder="true" applyAlignment="true">
      <alignment horizontal="right" vertical="center"/>
    </xf>
    <xf numFmtId="182" fontId="7" fillId="0" borderId="4" xfId="0" applyNumberFormat="true" applyFont="true" applyFill="true" applyBorder="true" applyAlignment="true">
      <alignment horizontal="right" vertical="center"/>
    </xf>
    <xf numFmtId="183" fontId="3" fillId="0" borderId="3" xfId="0" applyNumberFormat="true" applyFont="true" applyFill="true" applyBorder="true" applyAlignment="true">
      <alignment horizontal="right" vertical="center"/>
    </xf>
    <xf numFmtId="183" fontId="3" fillId="0" borderId="4" xfId="0" applyNumberFormat="true" applyFont="true" applyFill="true" applyBorder="true" applyAlignment="true">
      <alignment horizontal="right" vertical="center"/>
    </xf>
    <xf numFmtId="183" fontId="5" fillId="0" borderId="0" xfId="0" applyNumberFormat="true" applyFont="true" applyFill="true" applyBorder="true" applyAlignment="true">
      <alignment vertical="center"/>
    </xf>
    <xf numFmtId="182" fontId="5" fillId="0" borderId="0" xfId="0" applyNumberFormat="true" applyFont="true" applyFill="true" applyBorder="true" applyAlignment="true">
      <alignment vertical="center"/>
    </xf>
    <xf numFmtId="0" fontId="8" fillId="0" borderId="0" xfId="0" applyFont="true" applyFill="true" applyBorder="true" applyAlignment="true">
      <alignment vertical="center"/>
    </xf>
    <xf numFmtId="184" fontId="8" fillId="0" borderId="0" xfId="0" applyNumberFormat="true" applyFont="true" applyFill="true" applyBorder="true" applyAlignment="true">
      <alignment vertical="center"/>
    </xf>
    <xf numFmtId="184" fontId="5" fillId="0" borderId="0" xfId="0" applyNumberFormat="true" applyFont="true" applyFill="true" applyBorder="true" applyAlignment="true">
      <alignment vertical="center"/>
    </xf>
    <xf numFmtId="0" fontId="7" fillId="0" borderId="2" xfId="0" applyFont="true" applyFill="true" applyBorder="true" applyAlignment="true">
      <alignment vertical="center"/>
    </xf>
    <xf numFmtId="182" fontId="7" fillId="0" borderId="3" xfId="0" applyNumberFormat="true" applyFont="true" applyFill="true" applyBorder="true" applyAlignment="true">
      <alignment horizontal="right" vertical="center"/>
    </xf>
    <xf numFmtId="182" fontId="7" fillId="0" borderId="4" xfId="0" applyNumberFormat="true" applyFont="true" applyFill="true" applyBorder="true" applyAlignment="true">
      <alignment vertical="center"/>
    </xf>
    <xf numFmtId="182" fontId="3" fillId="0" borderId="3" xfId="0" applyNumberFormat="true" applyFont="true" applyFill="true" applyBorder="true" applyAlignment="true">
      <alignment vertical="center"/>
    </xf>
    <xf numFmtId="182" fontId="3" fillId="0" borderId="3" xfId="0" applyNumberFormat="true" applyFont="true" applyFill="true" applyBorder="true" applyAlignment="true">
      <alignment horizontal="right" vertical="center"/>
    </xf>
    <xf numFmtId="182" fontId="3" fillId="0" borderId="4" xfId="0" applyNumberFormat="true" applyFont="true" applyFill="true" applyBorder="true" applyAlignment="true">
      <alignment horizontal="right" vertical="center"/>
    </xf>
    <xf numFmtId="182" fontId="7" fillId="0" borderId="3" xfId="0" applyNumberFormat="true" applyFont="true" applyFill="true" applyBorder="true" applyAlignment="true">
      <alignment vertical="center"/>
    </xf>
    <xf numFmtId="0" fontId="9" fillId="0" borderId="0" xfId="0" applyFont="true" applyFill="true" applyBorder="true" applyAlignment="true">
      <alignment vertical="center"/>
    </xf>
    <xf numFmtId="182" fontId="9" fillId="0" borderId="0" xfId="0" applyNumberFormat="true" applyFont="true" applyFill="true" applyBorder="true" applyAlignment="true">
      <alignment vertical="center"/>
    </xf>
    <xf numFmtId="0" fontId="10" fillId="0" borderId="0" xfId="0" applyFont="true" applyFill="true" applyBorder="true" applyAlignment="true">
      <alignment horizontal="center"/>
    </xf>
    <xf numFmtId="182" fontId="10" fillId="0" borderId="0" xfId="0" applyNumberFormat="true" applyFont="true" applyFill="true" applyBorder="true" applyAlignment="true">
      <alignment horizontal="center"/>
    </xf>
    <xf numFmtId="0" fontId="11" fillId="0" borderId="8" xfId="0" applyFont="true" applyFill="true" applyBorder="true" applyAlignment="true">
      <alignment horizontal="center" vertical="center"/>
    </xf>
    <xf numFmtId="182" fontId="11" fillId="0" borderId="9" xfId="0" applyNumberFormat="true" applyFont="true" applyFill="true" applyBorder="true" applyAlignment="true">
      <alignment horizontal="center" vertical="center" wrapText="true"/>
    </xf>
    <xf numFmtId="0" fontId="12" fillId="0" borderId="2" xfId="0" applyFont="true" applyFill="true" applyBorder="true" applyAlignment="true">
      <alignment horizontal="center"/>
    </xf>
    <xf numFmtId="182" fontId="12" fillId="0" borderId="4" xfId="0" applyNumberFormat="true" applyFont="true" applyFill="true" applyBorder="true" applyAlignment="true">
      <alignment horizontal="right" vertical="center" wrapText="true"/>
    </xf>
    <xf numFmtId="0" fontId="11" fillId="0" borderId="2" xfId="0" applyFont="true" applyFill="true" applyBorder="true" applyAlignment="true">
      <alignment horizontal="left"/>
    </xf>
    <xf numFmtId="0" fontId="12" fillId="0" borderId="2" xfId="0" applyFont="true" applyFill="true" applyBorder="true" applyAlignment="true">
      <alignment horizontal="left"/>
    </xf>
    <xf numFmtId="0" fontId="12" fillId="0" borderId="2" xfId="0" applyFont="true" applyFill="true" applyBorder="true" applyAlignment="true">
      <alignment horizontal="center" wrapText="true" shrinkToFit="true"/>
    </xf>
    <xf numFmtId="0" fontId="12" fillId="0" borderId="2" xfId="0" applyFont="true" applyFill="true" applyBorder="true" applyAlignment="true">
      <alignment horizontal="left" wrapText="true" shrinkToFit="true"/>
    </xf>
    <xf numFmtId="0" fontId="11" fillId="0" borderId="2" xfId="0" applyFont="true" applyFill="true" applyBorder="true" applyAlignment="true">
      <alignment horizontal="left" wrapText="true" shrinkToFit="true"/>
    </xf>
    <xf numFmtId="0" fontId="13" fillId="3" borderId="10" xfId="0" applyFont="true" applyFill="true" applyBorder="true" applyAlignment="true">
      <alignment horizontal="right" vertical="center"/>
    </xf>
    <xf numFmtId="0" fontId="12" fillId="0" borderId="2" xfId="0" applyFont="true" applyFill="true" applyBorder="true" applyAlignment="true">
      <alignment horizontal="center" vertical="center"/>
    </xf>
    <xf numFmtId="0" fontId="12" fillId="0" borderId="11" xfId="0" applyFont="true" applyFill="true" applyBorder="true" applyAlignment="true">
      <alignment horizontal="center" vertical="center"/>
    </xf>
    <xf numFmtId="182" fontId="12" fillId="0" borderId="12" xfId="0" applyNumberFormat="true" applyFont="true" applyFill="true" applyBorder="true" applyAlignment="true">
      <alignment horizontal="right" vertical="center" wrapText="true"/>
    </xf>
    <xf numFmtId="49" fontId="14" fillId="0" borderId="0" xfId="0" applyNumberFormat="true" applyFont="true" applyFill="true" applyBorder="true" applyAlignment="true">
      <alignment horizontal="left" vertical="center" wrapText="true"/>
    </xf>
    <xf numFmtId="182" fontId="15" fillId="0" borderId="0" xfId="0" applyNumberFormat="true" applyFont="true" applyFill="true" applyBorder="true" applyAlignment="true">
      <alignment horizontal="left" vertical="center" wrapText="true"/>
    </xf>
    <xf numFmtId="0" fontId="3" fillId="0" borderId="0" xfId="0" applyFont="true" applyFill="true" applyBorder="true" applyAlignment="true"/>
    <xf numFmtId="0" fontId="16" fillId="0" borderId="1" xfId="0" applyFont="true" applyFill="true" applyBorder="true" applyAlignment="true">
      <alignment horizontal="center" vertical="center"/>
    </xf>
    <xf numFmtId="0" fontId="17" fillId="0" borderId="2" xfId="0" applyFont="true" applyFill="true" applyBorder="true" applyAlignment="true">
      <alignment horizontal="center" vertical="center"/>
    </xf>
    <xf numFmtId="0" fontId="17" fillId="0" borderId="3" xfId="0" applyFont="true" applyFill="true" applyBorder="true" applyAlignment="true">
      <alignment horizontal="center" vertical="center"/>
    </xf>
    <xf numFmtId="0" fontId="17" fillId="0" borderId="2" xfId="0" applyFont="true" applyFill="true" applyBorder="true" applyAlignment="true">
      <alignment vertical="center"/>
    </xf>
    <xf numFmtId="179" fontId="17" fillId="0" borderId="3" xfId="0" applyNumberFormat="true" applyFont="true" applyFill="true" applyBorder="true" applyAlignment="true">
      <alignment horizontal="center" vertical="center"/>
    </xf>
    <xf numFmtId="184" fontId="17" fillId="0" borderId="3" xfId="0" applyNumberFormat="true" applyFont="true" applyFill="true" applyBorder="true" applyAlignment="true">
      <alignment horizontal="center" vertical="center"/>
    </xf>
    <xf numFmtId="0" fontId="14" fillId="0" borderId="0" xfId="0" applyFont="true" applyFill="true" applyBorder="true" applyAlignment="true">
      <alignment vertical="center"/>
    </xf>
    <xf numFmtId="0" fontId="18" fillId="0" borderId="5" xfId="0" applyFont="true" applyFill="true" applyBorder="true" applyAlignment="true"/>
    <xf numFmtId="0" fontId="18" fillId="0" borderId="0" xfId="0" applyFont="true" applyFill="true" applyBorder="true" applyAlignment="true"/>
    <xf numFmtId="0" fontId="14" fillId="0" borderId="0" xfId="0" applyFont="true" applyFill="true" applyBorder="true" applyAlignment="true"/>
    <xf numFmtId="0" fontId="17" fillId="0" borderId="4" xfId="0" applyFont="true" applyFill="true" applyBorder="true" applyAlignment="true">
      <alignment horizontal="center" vertical="center"/>
    </xf>
    <xf numFmtId="184" fontId="17" fillId="0" borderId="4" xfId="0" applyNumberFormat="true" applyFont="true" applyFill="true" applyBorder="true" applyAlignment="true">
      <alignment horizontal="center" vertical="center"/>
    </xf>
    <xf numFmtId="182" fontId="17" fillId="0" borderId="4" xfId="0" applyNumberFormat="true" applyFont="true" applyFill="true" applyBorder="true" applyAlignment="true">
      <alignment horizontal="center" vertical="center"/>
    </xf>
    <xf numFmtId="179" fontId="17" fillId="0" borderId="4" xfId="0" applyNumberFormat="true" applyFont="true" applyFill="true" applyBorder="true" applyAlignment="true">
      <alignment horizontal="center" vertical="center"/>
    </xf>
    <xf numFmtId="177" fontId="17" fillId="0" borderId="3" xfId="0" applyNumberFormat="true" applyFont="true" applyFill="true" applyBorder="true" applyAlignment="true">
      <alignment horizontal="center" vertical="center"/>
    </xf>
    <xf numFmtId="0" fontId="17" fillId="0" borderId="0" xfId="0" applyFont="true" applyFill="true" applyBorder="true" applyAlignment="true"/>
    <xf numFmtId="0" fontId="9" fillId="0" borderId="0" xfId="0" applyFont="true" applyFill="true" applyBorder="true" applyAlignment="true"/>
    <xf numFmtId="0" fontId="19" fillId="0" borderId="0" xfId="0" applyFont="true" applyFill="true" applyBorder="true" applyAlignment="true"/>
    <xf numFmtId="184" fontId="9" fillId="0" borderId="0" xfId="0" applyNumberFormat="true" applyFont="true" applyFill="true" applyBorder="true" applyAlignment="true">
      <alignment horizontal="right"/>
    </xf>
    <xf numFmtId="0" fontId="9" fillId="0" borderId="0" xfId="0" applyFont="true" applyFill="true" applyBorder="true" applyAlignment="true">
      <alignment horizontal="center"/>
    </xf>
    <xf numFmtId="0" fontId="9" fillId="0" borderId="0" xfId="0" applyFont="true" applyFill="true" applyBorder="true" applyAlignment="true">
      <alignment horizontal="right"/>
    </xf>
    <xf numFmtId="0" fontId="9" fillId="0" borderId="2" xfId="0" applyFont="true" applyFill="true" applyBorder="true" applyAlignment="true"/>
    <xf numFmtId="0" fontId="9" fillId="0" borderId="3" xfId="0" applyFont="true" applyFill="true" applyBorder="true" applyAlignment="true">
      <alignment horizontal="center" vertical="center"/>
    </xf>
    <xf numFmtId="184" fontId="9" fillId="0" borderId="3" xfId="0" applyNumberFormat="true" applyFont="true" applyFill="true" applyBorder="true" applyAlignment="true">
      <alignment horizontal="right" vertical="center"/>
    </xf>
    <xf numFmtId="0" fontId="9" fillId="0" borderId="4" xfId="0" applyFont="true" applyFill="true" applyBorder="true" applyAlignment="true">
      <alignment horizontal="center" vertical="center" wrapText="true"/>
    </xf>
    <xf numFmtId="0" fontId="9" fillId="0" borderId="3" xfId="0" applyFont="true" applyFill="true" applyBorder="true" applyAlignment="true">
      <alignment horizontal="left"/>
    </xf>
    <xf numFmtId="179" fontId="9" fillId="0" borderId="3" xfId="0" applyNumberFormat="true" applyFont="true" applyFill="true" applyBorder="true" applyAlignment="true">
      <alignment horizontal="right"/>
    </xf>
    <xf numFmtId="0" fontId="9" fillId="0" borderId="4" xfId="0" applyNumberFormat="true" applyFont="true" applyFill="true" applyBorder="true" applyAlignment="true">
      <alignment horizontal="right"/>
    </xf>
    <xf numFmtId="182" fontId="9" fillId="0" borderId="4" xfId="0" applyNumberFormat="true" applyFont="true" applyFill="true" applyBorder="true" applyAlignment="true">
      <alignment horizontal="right"/>
    </xf>
    <xf numFmtId="182" fontId="9" fillId="0" borderId="3" xfId="0" applyNumberFormat="true" applyFont="true" applyFill="true" applyBorder="true" applyAlignment="true">
      <alignment horizontal="right"/>
    </xf>
    <xf numFmtId="49" fontId="9" fillId="0" borderId="4" xfId="0" applyNumberFormat="true" applyFont="true" applyFill="true" applyBorder="true" applyAlignment="true">
      <alignment horizontal="right"/>
    </xf>
    <xf numFmtId="49" fontId="9" fillId="0" borderId="3" xfId="0" applyNumberFormat="true" applyFont="true" applyFill="true" applyBorder="true" applyAlignment="true">
      <alignment horizontal="left" vertical="center"/>
    </xf>
    <xf numFmtId="179" fontId="9" fillId="0" borderId="3" xfId="0" applyNumberFormat="true" applyFont="true" applyFill="true" applyBorder="true" applyAlignment="true">
      <alignment horizontal="right" vertical="center"/>
    </xf>
    <xf numFmtId="182" fontId="9" fillId="0" borderId="4" xfId="0" applyNumberFormat="true" applyFont="true" applyFill="true" applyBorder="true" applyAlignment="true">
      <alignment horizontal="right" vertical="center"/>
    </xf>
    <xf numFmtId="0" fontId="9" fillId="0" borderId="3" xfId="0" applyFont="true" applyFill="true" applyBorder="true" applyAlignment="true"/>
    <xf numFmtId="0" fontId="19" fillId="0" borderId="2" xfId="0" applyFont="true" applyFill="true" applyBorder="true" applyAlignment="true"/>
    <xf numFmtId="0" fontId="19" fillId="0" borderId="3" xfId="0" applyFont="true" applyFill="true" applyBorder="true" applyAlignment="true">
      <alignment horizontal="left"/>
    </xf>
    <xf numFmtId="179" fontId="19" fillId="0" borderId="3" xfId="0" applyNumberFormat="true" applyFont="true" applyFill="true" applyBorder="true" applyAlignment="true">
      <alignment horizontal="right"/>
    </xf>
    <xf numFmtId="182" fontId="19" fillId="0" borderId="4" xfId="0" applyNumberFormat="true" applyFont="true" applyFill="true" applyBorder="true" applyAlignment="true">
      <alignment horizontal="right" vertical="center"/>
    </xf>
    <xf numFmtId="0" fontId="9" fillId="0" borderId="0" xfId="0" applyFont="true" applyFill="true" applyBorder="true" applyAlignment="true">
      <alignment horizontal="left" wrapText="true"/>
    </xf>
    <xf numFmtId="0" fontId="9" fillId="0" borderId="0" xfId="0" applyFont="true" applyFill="true" applyBorder="true" applyAlignment="true">
      <alignment horizontal="left"/>
    </xf>
    <xf numFmtId="0" fontId="9" fillId="0" borderId="1" xfId="0" applyFont="true" applyFill="true" applyBorder="true" applyAlignment="true">
      <alignment horizontal="right"/>
    </xf>
    <xf numFmtId="0" fontId="9" fillId="0" borderId="2" xfId="0" applyFont="true" applyFill="true" applyBorder="true" applyAlignment="true">
      <alignment horizontal="center" vertical="center"/>
    </xf>
    <xf numFmtId="184" fontId="9" fillId="0" borderId="3" xfId="0" applyNumberFormat="true" applyFont="true" applyFill="true" applyBorder="true" applyAlignment="true">
      <alignment horizontal="center" vertical="center"/>
    </xf>
    <xf numFmtId="184" fontId="9" fillId="0" borderId="4" xfId="0" applyNumberFormat="true" applyFont="true" applyFill="true" applyBorder="true" applyAlignment="true">
      <alignment horizontal="center" vertical="center"/>
    </xf>
    <xf numFmtId="0" fontId="9" fillId="0" borderId="2" xfId="0" applyFont="true" applyFill="true" applyBorder="true" applyAlignment="true">
      <alignment horizontal="left"/>
    </xf>
    <xf numFmtId="179" fontId="20" fillId="0" borderId="3" xfId="0" applyNumberFormat="true" applyFont="true" applyFill="true" applyBorder="true" applyAlignment="true"/>
    <xf numFmtId="179" fontId="20" fillId="0" borderId="4" xfId="0" applyNumberFormat="true" applyFont="true" applyFill="true" applyBorder="true" applyAlignment="true"/>
    <xf numFmtId="182" fontId="20" fillId="0" borderId="3" xfId="0" applyNumberFormat="true" applyFont="true" applyFill="true" applyBorder="true" applyAlignment="true"/>
    <xf numFmtId="49" fontId="9" fillId="0" borderId="2" xfId="0" applyNumberFormat="true" applyFont="true" applyFill="true" applyBorder="true" applyAlignment="true">
      <alignment horizontal="left" vertical="center"/>
    </xf>
    <xf numFmtId="179" fontId="9" fillId="0" borderId="13" xfId="0" applyNumberFormat="true" applyFont="true" applyFill="true" applyBorder="true" applyAlignment="true"/>
    <xf numFmtId="179" fontId="9" fillId="0" borderId="14" xfId="0" applyNumberFormat="true" applyFont="true" applyFill="true" applyBorder="true" applyAlignment="true"/>
    <xf numFmtId="179" fontId="20" fillId="0" borderId="3" xfId="0" applyNumberFormat="true" applyFont="true" applyFill="true" applyBorder="true" applyAlignment="true">
      <alignment vertical="center"/>
    </xf>
    <xf numFmtId="179" fontId="20" fillId="0" borderId="4" xfId="0" applyNumberFormat="true" applyFont="true" applyFill="true" applyBorder="true" applyAlignment="true">
      <alignment vertical="center"/>
    </xf>
    <xf numFmtId="184" fontId="20" fillId="0" borderId="0" xfId="0" applyNumberFormat="true" applyFont="true" applyFill="true" applyBorder="true" applyAlignment="true"/>
    <xf numFmtId="0" fontId="20" fillId="0" borderId="2" xfId="0" applyFont="true" applyFill="true" applyBorder="true" applyAlignment="true">
      <alignment horizontal="left"/>
    </xf>
    <xf numFmtId="182" fontId="9" fillId="0" borderId="4" xfId="0" applyNumberFormat="true" applyFont="true" applyFill="true" applyBorder="true" applyAlignment="true"/>
    <xf numFmtId="182" fontId="9" fillId="0" borderId="0" xfId="0" applyNumberFormat="true" applyFont="true" applyFill="true" applyBorder="true" applyAlignment="true"/>
    <xf numFmtId="179" fontId="9" fillId="0" borderId="0" xfId="0" applyNumberFormat="true" applyFont="true" applyFill="true" applyBorder="true" applyAlignment="true"/>
    <xf numFmtId="0" fontId="21" fillId="0" borderId="0" xfId="0" applyFont="true" applyFill="true" applyBorder="true" applyAlignment="true"/>
    <xf numFmtId="0" fontId="20" fillId="0" borderId="0" xfId="0" applyFont="true" applyFill="true" applyBorder="true" applyAlignment="true"/>
    <xf numFmtId="0" fontId="22" fillId="0" borderId="0" xfId="0" applyFont="true" applyFill="true" applyBorder="true" applyAlignment="true"/>
    <xf numFmtId="0" fontId="23" fillId="0" borderId="0" xfId="0" applyFont="true" applyFill="true" applyBorder="true" applyAlignment="true"/>
    <xf numFmtId="0" fontId="22" fillId="0" borderId="0" xfId="0" applyFont="true" applyFill="true" applyBorder="true" applyAlignment="true">
      <alignment horizontal="center"/>
    </xf>
    <xf numFmtId="184" fontId="22" fillId="0" borderId="0" xfId="0" applyNumberFormat="true" applyFont="true" applyFill="true" applyBorder="true" applyAlignment="true"/>
    <xf numFmtId="0" fontId="24" fillId="0" borderId="0" xfId="0" applyFont="true" applyFill="true" applyBorder="true" applyAlignment="true">
      <alignment horizontal="center" vertical="center"/>
    </xf>
    <xf numFmtId="0" fontId="7" fillId="0" borderId="2" xfId="0" applyNumberFormat="true" applyFont="true" applyFill="true" applyBorder="true" applyAlignment="true">
      <alignment horizontal="center" vertical="center"/>
    </xf>
    <xf numFmtId="0" fontId="7" fillId="0" borderId="4" xfId="0" applyFont="true" applyFill="true" applyBorder="true" applyAlignment="true">
      <alignment horizontal="center" vertical="center"/>
    </xf>
    <xf numFmtId="183" fontId="7" fillId="0" borderId="3" xfId="0" applyNumberFormat="true" applyFont="true" applyFill="true" applyBorder="true" applyAlignment="true">
      <alignment horizontal="center" vertical="center"/>
    </xf>
    <xf numFmtId="0" fontId="3" fillId="0" borderId="2" xfId="0" applyNumberFormat="true" applyFont="true" applyFill="true" applyBorder="true" applyAlignment="true">
      <alignment horizontal="left"/>
    </xf>
    <xf numFmtId="0" fontId="3" fillId="0" borderId="4" xfId="0" applyFont="true" applyFill="true" applyBorder="true" applyAlignment="true">
      <alignment horizontal="center"/>
    </xf>
    <xf numFmtId="179" fontId="3" fillId="0" borderId="3" xfId="0" applyNumberFormat="true" applyFont="true" applyFill="true" applyBorder="true" applyAlignment="true">
      <alignment horizontal="right"/>
    </xf>
    <xf numFmtId="179" fontId="5" fillId="0" borderId="3" xfId="0" applyNumberFormat="true" applyFont="true" applyFill="true" applyBorder="true" applyAlignment="true">
      <alignment horizontal="right"/>
    </xf>
    <xf numFmtId="179" fontId="3" fillId="0" borderId="3" xfId="0" applyNumberFormat="true" applyFont="true" applyFill="true" applyBorder="true" applyAlignment="true">
      <alignment horizontal="right" vertical="center"/>
    </xf>
    <xf numFmtId="0" fontId="9" fillId="0" borderId="15" xfId="0" applyNumberFormat="true" applyFont="true" applyFill="true" applyBorder="true" applyAlignment="true">
      <alignment horizontal="left"/>
    </xf>
    <xf numFmtId="0" fontId="9" fillId="0" borderId="16" xfId="0" applyFont="true" applyFill="true" applyBorder="true" applyAlignment="true">
      <alignment horizontal="center"/>
    </xf>
    <xf numFmtId="0" fontId="3" fillId="0" borderId="17" xfId="0" applyNumberFormat="true" applyFont="true" applyFill="true" applyBorder="true" applyAlignment="true">
      <alignment horizontal="left"/>
    </xf>
    <xf numFmtId="0" fontId="3" fillId="0" borderId="18" xfId="0" applyFont="true" applyFill="true" applyBorder="true" applyAlignment="true">
      <alignment horizontal="center"/>
    </xf>
    <xf numFmtId="179" fontId="3" fillId="0" borderId="19" xfId="0" applyNumberFormat="true" applyFont="true" applyFill="true" applyBorder="true" applyAlignment="true">
      <alignment horizontal="right" vertical="center"/>
    </xf>
    <xf numFmtId="0" fontId="3" fillId="0" borderId="20" xfId="0" applyFont="true" applyFill="true" applyBorder="true" applyAlignment="true">
      <alignment horizontal="center"/>
    </xf>
    <xf numFmtId="179" fontId="3" fillId="0" borderId="21" xfId="0" applyNumberFormat="true" applyFont="true" applyFill="true" applyBorder="true" applyAlignment="true">
      <alignment horizontal="right" vertical="center"/>
    </xf>
    <xf numFmtId="0" fontId="9" fillId="0" borderId="0" xfId="0" applyNumberFormat="true" applyFont="true" applyFill="true" applyBorder="true" applyAlignment="true"/>
    <xf numFmtId="184" fontId="9" fillId="0" borderId="0" xfId="0" applyNumberFormat="true" applyFont="true" applyFill="true" applyBorder="true" applyAlignment="true"/>
    <xf numFmtId="0" fontId="22" fillId="0" borderId="22" xfId="0" applyFont="true" applyFill="true" applyBorder="true" applyAlignment="true">
      <alignment horizontal="left"/>
    </xf>
    <xf numFmtId="183" fontId="7" fillId="0" borderId="2" xfId="0" applyNumberFormat="true" applyFont="true" applyFill="true" applyBorder="true" applyAlignment="true">
      <alignment horizontal="center" vertical="center"/>
    </xf>
    <xf numFmtId="0" fontId="7" fillId="0" borderId="23" xfId="0" applyFont="true" applyFill="true" applyBorder="true" applyAlignment="true">
      <alignment horizontal="center" vertical="center" wrapText="true"/>
    </xf>
    <xf numFmtId="0" fontId="7" fillId="0" borderId="0" xfId="0" applyFont="true" applyFill="true" applyBorder="true" applyAlignment="true">
      <alignment horizontal="center" vertical="center" wrapText="true"/>
    </xf>
    <xf numFmtId="0" fontId="25" fillId="0" borderId="0" xfId="0" applyFont="true" applyFill="true" applyBorder="true" applyAlignment="true"/>
    <xf numFmtId="180" fontId="3" fillId="0" borderId="2" xfId="0" applyNumberFormat="true" applyFont="true" applyFill="true" applyBorder="true" applyAlignment="true">
      <alignment horizontal="right"/>
    </xf>
    <xf numFmtId="182" fontId="3" fillId="0" borderId="1" xfId="0" applyNumberFormat="true" applyFont="true" applyFill="true" applyBorder="true" applyAlignment="true">
      <alignment horizontal="right"/>
    </xf>
    <xf numFmtId="182" fontId="7" fillId="0" borderId="0" xfId="0" applyNumberFormat="true" applyFont="true" applyFill="true" applyBorder="true" applyAlignment="true">
      <alignment horizontal="right"/>
    </xf>
    <xf numFmtId="180" fontId="5" fillId="0" borderId="24" xfId="0" applyNumberFormat="true" applyFont="true" applyFill="true" applyBorder="true" applyAlignment="true">
      <alignment horizontal="right"/>
    </xf>
    <xf numFmtId="180" fontId="3" fillId="0" borderId="24" xfId="0" applyNumberFormat="true" applyFont="true" applyFill="true" applyBorder="true" applyAlignment="true">
      <alignment horizontal="right" vertical="center"/>
    </xf>
    <xf numFmtId="180" fontId="23" fillId="0" borderId="15" xfId="0" applyNumberFormat="true" applyFont="true" applyFill="true" applyBorder="true" applyAlignment="true"/>
    <xf numFmtId="179" fontId="3" fillId="0" borderId="4" xfId="0" applyNumberFormat="true" applyFont="true" applyFill="true" applyBorder="true" applyAlignment="true">
      <alignment horizontal="right" vertical="center"/>
    </xf>
    <xf numFmtId="180" fontId="3" fillId="0" borderId="3" xfId="0" applyNumberFormat="true" applyFont="true" applyFill="true" applyBorder="true" applyAlignment="true">
      <alignment horizontal="right"/>
    </xf>
    <xf numFmtId="182" fontId="3" fillId="0" borderId="25" xfId="0" applyNumberFormat="true" applyFont="true" applyFill="true" applyBorder="true" applyAlignment="true">
      <alignment horizontal="right"/>
    </xf>
    <xf numFmtId="180" fontId="3" fillId="0" borderId="26" xfId="0" applyNumberFormat="true" applyFont="true" applyFill="true" applyBorder="true" applyAlignment="true">
      <alignment horizontal="right" vertical="center"/>
    </xf>
    <xf numFmtId="0" fontId="24" fillId="0" borderId="22" xfId="0" applyFont="true" applyFill="true" applyBorder="true" applyAlignment="true">
      <alignment horizontal="center"/>
    </xf>
    <xf numFmtId="0" fontId="24" fillId="0" borderId="27" xfId="0" applyFont="true" applyFill="true" applyBorder="true" applyAlignment="true">
      <alignment horizontal="center"/>
    </xf>
    <xf numFmtId="0" fontId="26" fillId="0" borderId="27" xfId="0" applyFont="true" applyFill="true" applyBorder="true" applyAlignment="true">
      <alignment horizontal="center"/>
    </xf>
    <xf numFmtId="0" fontId="9" fillId="0" borderId="1" xfId="0" applyFont="true" applyFill="true" applyBorder="true" applyAlignment="true">
      <alignment horizontal="left"/>
    </xf>
    <xf numFmtId="178" fontId="9" fillId="0" borderId="1" xfId="0" applyNumberFormat="true" applyFont="true" applyFill="true" applyBorder="true" applyAlignment="true">
      <alignment horizontal="center"/>
    </xf>
    <xf numFmtId="0" fontId="9" fillId="0" borderId="26" xfId="0" applyFont="true" applyFill="true" applyBorder="true" applyAlignment="true">
      <alignment horizontal="right"/>
    </xf>
    <xf numFmtId="0" fontId="20" fillId="0" borderId="7" xfId="0" applyFont="true" applyFill="true" applyBorder="true" applyAlignment="true">
      <alignment horizontal="right"/>
    </xf>
    <xf numFmtId="0" fontId="24" fillId="0" borderId="2" xfId="0" applyFont="true" applyFill="true" applyBorder="true" applyAlignment="true">
      <alignment horizontal="center" vertical="center"/>
    </xf>
    <xf numFmtId="183" fontId="24" fillId="0" borderId="3" xfId="0" applyNumberFormat="true" applyFont="true" applyFill="true" applyBorder="true" applyAlignment="true">
      <alignment horizontal="center" vertical="center"/>
    </xf>
    <xf numFmtId="0" fontId="24" fillId="0" borderId="3" xfId="0" applyFont="true" applyFill="true" applyBorder="true" applyAlignment="true">
      <alignment horizontal="center" vertical="center" wrapText="true"/>
    </xf>
    <xf numFmtId="184" fontId="26" fillId="0" borderId="3" xfId="0" applyNumberFormat="true" applyFont="true" applyFill="true" applyBorder="true" applyAlignment="true">
      <alignment horizontal="center" vertical="center" wrapText="true"/>
    </xf>
    <xf numFmtId="0" fontId="24" fillId="0" borderId="2" xfId="0" applyFont="true" applyFill="true" applyBorder="true" applyAlignment="true">
      <alignment horizontal="left"/>
    </xf>
    <xf numFmtId="179" fontId="24" fillId="0" borderId="3" xfId="0" applyNumberFormat="true" applyFont="true" applyFill="true" applyBorder="true" applyAlignment="true">
      <alignment horizontal="center"/>
    </xf>
    <xf numFmtId="182" fontId="3" fillId="0" borderId="3" xfId="0" applyNumberFormat="true" applyFont="true" applyFill="true" applyBorder="true" applyAlignment="true">
      <alignment horizontal="right"/>
    </xf>
    <xf numFmtId="182" fontId="20" fillId="0" borderId="3" xfId="0" applyNumberFormat="true" applyFont="true" applyFill="true" applyBorder="true" applyAlignment="true">
      <alignment horizontal="right"/>
    </xf>
    <xf numFmtId="179" fontId="9" fillId="0" borderId="3" xfId="0" applyNumberFormat="true" applyFont="true" applyFill="true" applyBorder="true" applyAlignment="true">
      <alignment horizontal="center"/>
    </xf>
    <xf numFmtId="179" fontId="22" fillId="0" borderId="3" xfId="0" applyNumberFormat="true" applyFont="true" applyFill="true" applyBorder="true" applyAlignment="true">
      <alignment horizontal="right" vertical="center"/>
    </xf>
    <xf numFmtId="182" fontId="24" fillId="0" borderId="3" xfId="0" applyNumberFormat="true" applyFont="true" applyFill="true" applyBorder="true" applyAlignment="true">
      <alignment horizontal="center"/>
    </xf>
    <xf numFmtId="179" fontId="9" fillId="0" borderId="3" xfId="0" applyNumberFormat="true" applyFont="true" applyFill="true" applyBorder="true" applyAlignment="true">
      <alignment horizontal="center" vertical="center"/>
    </xf>
    <xf numFmtId="182" fontId="9" fillId="0" borderId="3" xfId="0" applyNumberFormat="true" applyFont="true" applyFill="true" applyBorder="true" applyAlignment="true">
      <alignment horizontal="center" vertical="center"/>
    </xf>
    <xf numFmtId="0" fontId="9" fillId="0" borderId="2" xfId="0" applyFont="true" applyFill="true" applyBorder="true" applyAlignment="true">
      <alignment horizontal="center"/>
    </xf>
    <xf numFmtId="182" fontId="20" fillId="0" borderId="3" xfId="0" applyNumberFormat="true" applyFont="true" applyFill="true" applyBorder="true" applyAlignment="true">
      <alignment horizontal="center" vertical="center"/>
    </xf>
    <xf numFmtId="0" fontId="24" fillId="0" borderId="28" xfId="0" applyFont="true" applyFill="true" applyBorder="true" applyAlignment="true">
      <alignment horizontal="center"/>
    </xf>
    <xf numFmtId="0" fontId="9" fillId="0" borderId="29" xfId="0" applyFont="true" applyFill="true" applyBorder="true" applyAlignment="true">
      <alignment horizontal="right"/>
    </xf>
    <xf numFmtId="0" fontId="24" fillId="0" borderId="4" xfId="0" applyFont="true" applyFill="true" applyBorder="true" applyAlignment="true">
      <alignment horizontal="center" vertical="center" wrapText="true"/>
    </xf>
    <xf numFmtId="182" fontId="3" fillId="0" borderId="0" xfId="0" applyNumberFormat="true" applyFont="true" applyFill="true" applyBorder="true" applyAlignment="true">
      <alignment horizontal="right"/>
    </xf>
    <xf numFmtId="183" fontId="9" fillId="0" borderId="0" xfId="0" applyNumberFormat="true" applyFont="true" applyFill="true" applyBorder="true" applyAlignment="true"/>
    <xf numFmtId="0" fontId="24" fillId="0" borderId="0" xfId="0" applyFont="true" applyFill="true" applyBorder="true" applyAlignment="true"/>
    <xf numFmtId="0" fontId="24" fillId="0" borderId="0" xfId="0" applyFont="true" applyFill="true" applyBorder="true" applyAlignment="true">
      <alignment horizontal="center"/>
    </xf>
    <xf numFmtId="0" fontId="27" fillId="0" borderId="0" xfId="0" applyFont="true" applyFill="true" applyBorder="true" applyAlignment="true">
      <alignment horizontal="center"/>
    </xf>
    <xf numFmtId="0" fontId="21" fillId="0" borderId="0" xfId="0" applyFont="true" applyFill="true" applyBorder="true" applyAlignment="true">
      <alignment horizontal="right"/>
    </xf>
    <xf numFmtId="184" fontId="24" fillId="0" borderId="4" xfId="0" applyNumberFormat="true" applyFont="true" applyFill="true" applyBorder="true" applyAlignment="true">
      <alignment horizontal="center" vertical="center" wrapText="true"/>
    </xf>
    <xf numFmtId="182" fontId="26" fillId="0" borderId="3" xfId="0" applyNumberFormat="true" applyFont="true" applyFill="true" applyBorder="true" applyAlignment="true">
      <alignment horizontal="right"/>
    </xf>
    <xf numFmtId="182" fontId="24" fillId="0" borderId="4" xfId="0" applyNumberFormat="true" applyFont="true" applyFill="true" applyBorder="true" applyAlignment="true">
      <alignment horizontal="right"/>
    </xf>
    <xf numFmtId="182" fontId="3" fillId="0" borderId="3" xfId="0" applyNumberFormat="true" applyFont="true" applyFill="true" applyBorder="true" applyAlignment="true" applyProtection="true">
      <alignment horizontal="right"/>
    </xf>
    <xf numFmtId="0" fontId="24" fillId="0" borderId="3" xfId="0" applyFont="true" applyFill="true" applyBorder="true" applyAlignment="true"/>
    <xf numFmtId="182" fontId="9" fillId="0" borderId="3" xfId="0" applyNumberFormat="true" applyFont="true" applyFill="true" applyBorder="true" applyAlignment="true"/>
    <xf numFmtId="182" fontId="7" fillId="0" borderId="3" xfId="0" applyNumberFormat="true" applyFont="true" applyFill="true" applyBorder="true" applyAlignment="true">
      <alignment horizontal="right"/>
    </xf>
    <xf numFmtId="182" fontId="24" fillId="0" borderId="3" xfId="0" applyNumberFormat="true" applyFont="true" applyFill="true" applyBorder="true" applyAlignment="true"/>
    <xf numFmtId="182" fontId="24" fillId="0" borderId="0" xfId="0" applyNumberFormat="true" applyFont="true" applyFill="true" applyBorder="true" applyAlignment="true"/>
    <xf numFmtId="0" fontId="0" fillId="0" borderId="0" xfId="0" applyFill="true" applyAlignment="true"/>
    <xf numFmtId="0" fontId="6" fillId="0" borderId="0" xfId="0" applyFont="true" applyFill="true" applyBorder="true" applyAlignment="true">
      <alignment horizontal="center"/>
    </xf>
    <xf numFmtId="0" fontId="5" fillId="0" borderId="1" xfId="0" applyFont="true" applyFill="true" applyBorder="true" applyAlignment="true">
      <alignment horizontal="right"/>
    </xf>
    <xf numFmtId="0" fontId="0" fillId="0" borderId="2" xfId="0" applyFont="true" applyFill="true" applyBorder="true" applyAlignment="true">
      <alignment horizontal="center" vertical="center"/>
    </xf>
    <xf numFmtId="58" fontId="0" fillId="0" borderId="3" xfId="0" applyNumberFormat="true" applyFill="true" applyBorder="true" applyAlignment="true">
      <alignment horizontal="center" vertical="center"/>
    </xf>
    <xf numFmtId="184" fontId="0" fillId="0" borderId="4" xfId="0" applyNumberFormat="true" applyFont="true" applyFill="true" applyBorder="true" applyAlignment="true">
      <alignment horizontal="center" vertical="center"/>
    </xf>
    <xf numFmtId="0" fontId="28" fillId="0" borderId="2" xfId="0" applyFont="true" applyFill="true" applyBorder="true" applyAlignment="true"/>
    <xf numFmtId="0" fontId="28" fillId="0" borderId="3" xfId="0" applyFont="true" applyFill="true" applyBorder="true" applyAlignment="true">
      <alignment horizontal="center"/>
    </xf>
    <xf numFmtId="49" fontId="28" fillId="0" borderId="4" xfId="0" applyNumberFormat="true" applyFont="true" applyFill="true" applyBorder="true" applyAlignment="true">
      <alignment horizontal="center"/>
    </xf>
    <xf numFmtId="0" fontId="5" fillId="0" borderId="2" xfId="0" applyFont="true" applyFill="true" applyBorder="true" applyAlignment="true"/>
    <xf numFmtId="179" fontId="5" fillId="0" borderId="3" xfId="0" applyNumberFormat="true" applyFont="true" applyFill="true" applyBorder="true" applyAlignment="true">
      <alignment horizontal="center"/>
    </xf>
    <xf numFmtId="49" fontId="5" fillId="0" borderId="4" xfId="0" applyNumberFormat="true" applyFont="true" applyFill="true" applyBorder="true" applyAlignment="true">
      <alignment horizontal="center"/>
    </xf>
    <xf numFmtId="176" fontId="7" fillId="0" borderId="3" xfId="0" applyNumberFormat="true" applyFont="true" applyFill="true" applyBorder="true" applyAlignment="true">
      <alignment horizontal="center"/>
    </xf>
    <xf numFmtId="182" fontId="28" fillId="0" borderId="4" xfId="0" applyNumberFormat="true" applyFont="true" applyFill="true" applyBorder="true" applyAlignment="true">
      <alignment horizontal="center"/>
    </xf>
    <xf numFmtId="176" fontId="0" fillId="0" borderId="3" xfId="0" applyNumberFormat="true" applyFont="true" applyFill="true" applyBorder="true" applyAlignment="true">
      <alignment horizontal="center"/>
    </xf>
    <xf numFmtId="0" fontId="5" fillId="0" borderId="5" xfId="0" applyFont="true" applyFill="true" applyBorder="true" applyAlignment="true">
      <alignment vertical="center" wrapText="true"/>
    </xf>
    <xf numFmtId="179" fontId="0" fillId="0" borderId="3" xfId="0" applyNumberFormat="true" applyFont="true" applyBorder="true" applyAlignment="true">
      <alignment vertical="center"/>
    </xf>
    <xf numFmtId="183" fontId="0" fillId="0" borderId="4" xfId="0" applyNumberFormat="true" applyBorder="true" applyAlignment="true">
      <alignment horizontal="right" vertical="center"/>
    </xf>
    <xf numFmtId="0" fontId="0" fillId="0" borderId="3" xfId="0" applyBorder="true" applyAlignment="true">
      <alignment vertical="center"/>
    </xf>
    <xf numFmtId="179" fontId="0" fillId="0" borderId="3" xfId="0" applyNumberFormat="true" applyBorder="true" applyAlignment="true">
      <alignment vertical="center"/>
    </xf>
    <xf numFmtId="0" fontId="0" fillId="0" borderId="5" xfId="0" applyFont="true" applyBorder="true" applyAlignment="true">
      <alignment horizontal="left" vertical="center"/>
    </xf>
    <xf numFmtId="0" fontId="0" fillId="0" borderId="5" xfId="0" applyBorder="true" applyAlignment="true">
      <alignment horizontal="left" vertical="center"/>
    </xf>
    <xf numFmtId="179" fontId="0" fillId="0" borderId="0" xfId="0" applyNumberFormat="true">
      <alignment vertical="center"/>
    </xf>
  </cellXfs>
  <cellStyles count="50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常规_Sheet3" xfId="40"/>
    <cellStyle name="百分比" xfId="41" builtinId="5"/>
    <cellStyle name="60% - 强调文字颜色 2" xfId="42" builtinId="36"/>
    <cellStyle name="货币" xfId="43" builtinId="4"/>
    <cellStyle name="强调文字颜色 3" xfId="44" builtinId="37"/>
    <cellStyle name="20% - 强调文字颜色 3" xfId="45" builtinId="38"/>
    <cellStyle name="输入" xfId="46" builtinId="20"/>
    <cellStyle name="40% - 强调文字颜色 3" xfId="47" builtinId="39"/>
    <cellStyle name="强调文字颜色 4" xfId="48" builtinId="41"/>
    <cellStyle name="20% - 强调文字颜色 4" xfId="49" builtinId="4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9"/>
  <sheetViews>
    <sheetView workbookViewId="0">
      <selection activeCell="M21" sqref="M21:N21"/>
    </sheetView>
  </sheetViews>
  <sheetFormatPr defaultColWidth="9" defaultRowHeight="13.5" outlineLevelCol="4"/>
  <cols>
    <col min="1" max="1" width="43.1238095238095" customWidth="true"/>
    <col min="2" max="2" width="16.5047619047619" customWidth="true"/>
    <col min="3" max="3" width="17.6285714285714" customWidth="true"/>
    <col min="4" max="4" width="13.8761904761905" hidden="true" customWidth="true"/>
  </cols>
  <sheetData>
    <row r="1" ht="21.75" spans="1:3">
      <c r="A1" s="1" t="s">
        <v>0</v>
      </c>
      <c r="B1" s="1"/>
      <c r="C1" s="1"/>
    </row>
    <row r="2" spans="3:3">
      <c r="C2" t="s">
        <v>1</v>
      </c>
    </row>
    <row r="3" ht="26.25" customHeight="true" spans="1:3">
      <c r="A3" s="4" t="s">
        <v>2</v>
      </c>
      <c r="B3" s="10" t="s">
        <v>3</v>
      </c>
      <c r="C3" s="11" t="s">
        <v>4</v>
      </c>
    </row>
    <row r="4" ht="21" customHeight="true" spans="1:5">
      <c r="A4" s="7" t="s">
        <v>0</v>
      </c>
      <c r="B4" s="246">
        <f t="shared" ref="B4:B7" si="0">B9+B13+B17+B21+B25</f>
        <v>298314</v>
      </c>
      <c r="C4" s="17">
        <v>-5.4</v>
      </c>
      <c r="D4">
        <f t="shared" ref="D4:D7" si="1">B9+B13+B17+B21+B25</f>
        <v>298314</v>
      </c>
      <c r="E4" s="252"/>
    </row>
    <row r="5" ht="21" customHeight="true" spans="1:5">
      <c r="A5" s="21" t="s">
        <v>5</v>
      </c>
      <c r="B5" s="246">
        <f t="shared" si="0"/>
        <v>20456</v>
      </c>
      <c r="C5" s="247">
        <v>0.1</v>
      </c>
      <c r="D5">
        <f t="shared" si="1"/>
        <v>20456</v>
      </c>
      <c r="E5" s="252"/>
    </row>
    <row r="6" ht="21" customHeight="true" spans="1:5">
      <c r="A6" s="7" t="s">
        <v>6</v>
      </c>
      <c r="B6" s="246">
        <f t="shared" si="0"/>
        <v>189935</v>
      </c>
      <c r="C6" s="17">
        <v>-9</v>
      </c>
      <c r="D6">
        <f t="shared" si="1"/>
        <v>189935</v>
      </c>
      <c r="E6" s="252"/>
    </row>
    <row r="7" ht="21" customHeight="true" spans="1:5">
      <c r="A7" s="7" t="s">
        <v>7</v>
      </c>
      <c r="B7" s="246">
        <f t="shared" si="0"/>
        <v>87924</v>
      </c>
      <c r="C7" s="17">
        <v>1.5</v>
      </c>
      <c r="D7">
        <f t="shared" si="1"/>
        <v>87924</v>
      </c>
      <c r="E7" s="252"/>
    </row>
    <row r="8" ht="21" customHeight="true" spans="1:3">
      <c r="A8" s="7" t="s">
        <v>8</v>
      </c>
      <c r="B8" s="248"/>
      <c r="C8" s="17"/>
    </row>
    <row r="9" ht="21" customHeight="true" spans="1:3">
      <c r="A9" s="7" t="s">
        <v>9</v>
      </c>
      <c r="B9" s="248">
        <v>199562</v>
      </c>
      <c r="C9" s="17">
        <v>-5.8</v>
      </c>
    </row>
    <row r="10" ht="21" customHeight="true" spans="1:3">
      <c r="A10" s="21" t="s">
        <v>10</v>
      </c>
      <c r="B10" s="248">
        <v>7879</v>
      </c>
      <c r="C10" s="17">
        <v>0.1</v>
      </c>
    </row>
    <row r="11" ht="21" customHeight="true" spans="1:3">
      <c r="A11" s="7" t="s">
        <v>11</v>
      </c>
      <c r="B11" s="248">
        <v>150003</v>
      </c>
      <c r="C11" s="17">
        <v>-7.9</v>
      </c>
    </row>
    <row r="12" ht="21" customHeight="true" spans="1:3">
      <c r="A12" s="7" t="s">
        <v>12</v>
      </c>
      <c r="B12" s="248">
        <v>41680</v>
      </c>
      <c r="C12" s="17">
        <v>0.8</v>
      </c>
    </row>
    <row r="13" ht="21" customHeight="true" spans="1:3">
      <c r="A13" s="7" t="s">
        <v>13</v>
      </c>
      <c r="B13" s="248">
        <v>13228</v>
      </c>
      <c r="C13" s="17">
        <v>1.1</v>
      </c>
    </row>
    <row r="14" ht="21" customHeight="true" spans="1:3">
      <c r="A14" s="21" t="s">
        <v>10</v>
      </c>
      <c r="B14" s="248">
        <v>779</v>
      </c>
      <c r="C14" s="17">
        <v>0.1</v>
      </c>
    </row>
    <row r="15" ht="21" customHeight="true" spans="1:3">
      <c r="A15" s="7" t="s">
        <v>11</v>
      </c>
      <c r="B15" s="249">
        <v>1604</v>
      </c>
      <c r="C15" s="17">
        <v>-3.8</v>
      </c>
    </row>
    <row r="16" ht="21" customHeight="true" spans="1:3">
      <c r="A16" s="7" t="s">
        <v>12</v>
      </c>
      <c r="B16" s="248">
        <v>10845</v>
      </c>
      <c r="C16" s="17">
        <v>1.8</v>
      </c>
    </row>
    <row r="17" ht="21" customHeight="true" spans="1:3">
      <c r="A17" s="7" t="s">
        <v>14</v>
      </c>
      <c r="B17" s="248">
        <v>51008</v>
      </c>
      <c r="C17" s="17">
        <v>-6.3</v>
      </c>
    </row>
    <row r="18" ht="21" customHeight="true" spans="1:3">
      <c r="A18" s="21" t="s">
        <v>10</v>
      </c>
      <c r="B18" s="248">
        <v>5977</v>
      </c>
      <c r="C18" s="17">
        <v>0.1</v>
      </c>
    </row>
    <row r="19" ht="21" customHeight="true" spans="1:3">
      <c r="A19" s="7" t="s">
        <v>11</v>
      </c>
      <c r="B19" s="248">
        <v>30320</v>
      </c>
      <c r="C19" s="9">
        <v>-11.7</v>
      </c>
    </row>
    <row r="20" ht="21" customHeight="true" spans="1:3">
      <c r="A20" s="7" t="s">
        <v>12</v>
      </c>
      <c r="B20" s="248">
        <v>14712</v>
      </c>
      <c r="C20" s="9">
        <v>2.3</v>
      </c>
    </row>
    <row r="21" ht="21" customHeight="true" spans="1:3">
      <c r="A21" s="7" t="s">
        <v>15</v>
      </c>
      <c r="B21" s="248">
        <v>19844</v>
      </c>
      <c r="C21" s="9">
        <v>-2</v>
      </c>
    </row>
    <row r="22" ht="21" customHeight="true" spans="1:3">
      <c r="A22" s="21" t="s">
        <v>10</v>
      </c>
      <c r="B22" s="249">
        <v>840</v>
      </c>
      <c r="C22" s="9">
        <v>0.1</v>
      </c>
    </row>
    <row r="23" ht="21" customHeight="true" spans="1:3">
      <c r="A23" s="7" t="s">
        <v>11</v>
      </c>
      <c r="B23" s="248">
        <v>4928</v>
      </c>
      <c r="C23" s="9">
        <v>-9.8</v>
      </c>
    </row>
    <row r="24" ht="21" customHeight="true" spans="1:3">
      <c r="A24" s="7" t="s">
        <v>12</v>
      </c>
      <c r="B24" s="248">
        <v>14076</v>
      </c>
      <c r="C24" s="9">
        <v>0.6</v>
      </c>
    </row>
    <row r="25" ht="21" customHeight="true" spans="1:3">
      <c r="A25" s="7" t="s">
        <v>16</v>
      </c>
      <c r="B25" s="249">
        <v>14672</v>
      </c>
      <c r="C25" s="17">
        <v>-6</v>
      </c>
    </row>
    <row r="26" ht="21" customHeight="true" spans="1:3">
      <c r="A26" s="21" t="s">
        <v>10</v>
      </c>
      <c r="B26" s="248">
        <v>4981</v>
      </c>
      <c r="C26" s="9">
        <v>0.1</v>
      </c>
    </row>
    <row r="27" ht="21" customHeight="true" spans="1:3">
      <c r="A27" s="7" t="s">
        <v>11</v>
      </c>
      <c r="B27" s="248">
        <v>3080</v>
      </c>
      <c r="C27" s="9">
        <v>-32.3</v>
      </c>
    </row>
    <row r="28" ht="21" customHeight="true" spans="1:3">
      <c r="A28" s="7" t="s">
        <v>12</v>
      </c>
      <c r="B28" s="248">
        <v>6611</v>
      </c>
      <c r="C28" s="9">
        <v>6.6</v>
      </c>
    </row>
    <row r="29" spans="1:3">
      <c r="A29" s="250" t="s">
        <v>17</v>
      </c>
      <c r="B29" s="251"/>
      <c r="C29" s="251"/>
    </row>
  </sheetData>
  <mergeCells count="2">
    <mergeCell ref="A1:C1"/>
    <mergeCell ref="A29:C29"/>
  </mergeCells>
  <pageMargins left="0.7" right="0.7" top="0.75" bottom="0.75" header="0.3" footer="0.3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8"/>
  <sheetViews>
    <sheetView workbookViewId="0">
      <selection activeCell="G10" sqref="G10"/>
    </sheetView>
  </sheetViews>
  <sheetFormatPr defaultColWidth="10.2857142857143" defaultRowHeight="31.5" customHeight="true"/>
  <cols>
    <col min="1" max="1" width="21.5714285714286" style="24" customWidth="true"/>
    <col min="2" max="3" width="20.5714285714286" style="25" customWidth="true"/>
    <col min="4" max="4" width="20.5714285714286" style="46" customWidth="true"/>
    <col min="5" max="6" width="10.2857142857143" style="24"/>
    <col min="7" max="7" width="10.2857142857143" style="48"/>
    <col min="8" max="32" width="10.2857142857143" style="24"/>
    <col min="33" max="16384" width="11.7142857142857" style="24"/>
  </cols>
  <sheetData>
    <row r="1" customHeight="true" spans="1:10">
      <c r="A1" s="49" t="s">
        <v>178</v>
      </c>
      <c r="B1" s="49"/>
      <c r="C1" s="49"/>
      <c r="D1" s="49"/>
      <c r="E1" s="62"/>
      <c r="F1" s="62"/>
      <c r="G1" s="63"/>
      <c r="H1" s="62"/>
      <c r="I1" s="62"/>
      <c r="J1" s="62"/>
    </row>
    <row r="2" customHeight="true" spans="4:6">
      <c r="D2" s="50" t="s">
        <v>1</v>
      </c>
      <c r="E2" s="46"/>
      <c r="F2" s="46"/>
    </row>
    <row r="3" customHeight="true" spans="1:4">
      <c r="A3" s="51"/>
      <c r="B3" s="52" t="s">
        <v>76</v>
      </c>
      <c r="C3" s="53" t="s">
        <v>165</v>
      </c>
      <c r="D3" s="54" t="s">
        <v>4</v>
      </c>
    </row>
    <row r="4" customHeight="true" spans="1:4">
      <c r="A4" s="55" t="s">
        <v>179</v>
      </c>
      <c r="B4" s="56">
        <v>1441.5</v>
      </c>
      <c r="C4" s="56">
        <v>1253.9</v>
      </c>
      <c r="D4" s="57">
        <v>14.96132067948</v>
      </c>
    </row>
    <row r="5" customHeight="true" spans="1:4">
      <c r="A5" s="51" t="s">
        <v>167</v>
      </c>
      <c r="B5" s="58"/>
      <c r="C5" s="58"/>
      <c r="D5" s="57"/>
    </row>
    <row r="6" customHeight="true" spans="1:6">
      <c r="A6" s="51" t="s">
        <v>180</v>
      </c>
      <c r="B6" s="58">
        <v>956.2</v>
      </c>
      <c r="C6" s="58">
        <v>859.4</v>
      </c>
      <c r="D6" s="57">
        <v>11.2636723295323</v>
      </c>
      <c r="F6" s="48"/>
    </row>
    <row r="7" customHeight="true" spans="1:6">
      <c r="A7" s="51" t="s">
        <v>181</v>
      </c>
      <c r="B7" s="58">
        <v>664.3</v>
      </c>
      <c r="C7" s="58">
        <v>535.5</v>
      </c>
      <c r="D7" s="57">
        <v>24.0522875816993</v>
      </c>
      <c r="F7" s="48"/>
    </row>
    <row r="8" customHeight="true" spans="1:6">
      <c r="A8" s="51" t="s">
        <v>182</v>
      </c>
      <c r="B8" s="58">
        <v>290</v>
      </c>
      <c r="C8" s="58">
        <v>323</v>
      </c>
      <c r="D8" s="57">
        <v>-10.2167182662539</v>
      </c>
      <c r="F8" s="48"/>
    </row>
    <row r="9" customHeight="true" spans="1:6">
      <c r="A9" s="51" t="s">
        <v>183</v>
      </c>
      <c r="B9" s="58" t="s">
        <v>96</v>
      </c>
      <c r="C9" s="58"/>
      <c r="D9" s="59" t="s">
        <v>96</v>
      </c>
      <c r="F9" s="48"/>
    </row>
    <row r="10" customHeight="true" spans="1:6">
      <c r="A10" s="51" t="s">
        <v>184</v>
      </c>
      <c r="B10" s="58">
        <v>1.9</v>
      </c>
      <c r="C10" s="58">
        <v>0.9</v>
      </c>
      <c r="D10" s="57">
        <v>111.111111111111</v>
      </c>
      <c r="F10" s="48"/>
    </row>
    <row r="11" customHeight="true" spans="1:6">
      <c r="A11" s="51" t="s">
        <v>185</v>
      </c>
      <c r="B11" s="58">
        <v>485.3</v>
      </c>
      <c r="C11" s="58">
        <v>394.5</v>
      </c>
      <c r="D11" s="57">
        <v>23.0164765525982</v>
      </c>
      <c r="F11" s="48"/>
    </row>
    <row r="12" customHeight="true" spans="1:6">
      <c r="A12" s="51" t="s">
        <v>170</v>
      </c>
      <c r="B12" s="58"/>
      <c r="C12" s="58"/>
      <c r="D12" s="57"/>
      <c r="F12" s="48"/>
    </row>
    <row r="13" customHeight="true" spans="1:6">
      <c r="A13" s="51" t="s">
        <v>171</v>
      </c>
      <c r="B13" s="58">
        <v>900.6</v>
      </c>
      <c r="C13" s="58">
        <v>688.3</v>
      </c>
      <c r="D13" s="57">
        <v>30.8441086735435</v>
      </c>
      <c r="F13" s="48"/>
    </row>
    <row r="14" customHeight="true" spans="1:6">
      <c r="A14" s="51" t="s">
        <v>172</v>
      </c>
      <c r="B14" s="58">
        <v>61.6</v>
      </c>
      <c r="C14" s="58">
        <v>70.4</v>
      </c>
      <c r="D14" s="57">
        <v>-12.5</v>
      </c>
      <c r="F14" s="48"/>
    </row>
    <row r="15" customHeight="true" spans="1:6">
      <c r="A15" s="51" t="s">
        <v>173</v>
      </c>
      <c r="B15" s="58">
        <v>479.3</v>
      </c>
      <c r="C15" s="58">
        <v>495.2</v>
      </c>
      <c r="D15" s="57">
        <v>-3.2108239095315</v>
      </c>
      <c r="F15" s="48"/>
    </row>
    <row r="16" customHeight="true" spans="1:6">
      <c r="A16" s="51" t="s">
        <v>174</v>
      </c>
      <c r="B16" s="58" t="s">
        <v>96</v>
      </c>
      <c r="C16" s="58" t="s">
        <v>96</v>
      </c>
      <c r="D16" s="57" t="s">
        <v>96</v>
      </c>
      <c r="F16" s="48"/>
    </row>
    <row r="17" customHeight="true" spans="1:6">
      <c r="A17" s="51" t="s">
        <v>175</v>
      </c>
      <c r="B17" s="58" t="s">
        <v>96</v>
      </c>
      <c r="C17" s="58" t="s">
        <v>96</v>
      </c>
      <c r="D17" s="57" t="s">
        <v>96</v>
      </c>
      <c r="F17" s="48"/>
    </row>
    <row r="18" s="47" customFormat="true" customHeight="true" spans="1:7">
      <c r="A18" s="47" t="s">
        <v>177</v>
      </c>
      <c r="B18" s="60"/>
      <c r="C18" s="60"/>
      <c r="D18" s="61"/>
      <c r="G18" s="64"/>
    </row>
  </sheetData>
  <mergeCells count="1">
    <mergeCell ref="A1:D1"/>
  </mergeCells>
  <pageMargins left="0.75" right="0.75" top="1" bottom="1" header="0.5" footer="0.5"/>
  <pageSetup paperSize="9" orientation="portrait" horizontalDpi="600" verticalDpi="6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7"/>
  <sheetViews>
    <sheetView workbookViewId="0">
      <selection activeCell="G15" sqref="G15"/>
    </sheetView>
  </sheetViews>
  <sheetFormatPr defaultColWidth="10.2857142857143" defaultRowHeight="15.75"/>
  <cols>
    <col min="1" max="1" width="32" style="24" customWidth="true"/>
    <col min="2" max="2" width="20" style="24" customWidth="true"/>
    <col min="3" max="3" width="20" style="25" customWidth="true"/>
    <col min="4" max="4" width="20" style="24" customWidth="true"/>
    <col min="5" max="6" width="10.8571428571429" style="24"/>
    <col min="7" max="8" width="13.4285714285714" style="24"/>
    <col min="9" max="9" width="11.2857142857143" style="24"/>
    <col min="10" max="10" width="11.2857142857143" style="24" customWidth="true"/>
    <col min="11" max="16384" width="10.2857142857143" style="24"/>
  </cols>
  <sheetData>
    <row r="1" ht="21.75" spans="1:4">
      <c r="A1" s="26" t="s">
        <v>186</v>
      </c>
      <c r="B1" s="26"/>
      <c r="C1" s="26"/>
      <c r="D1" s="26"/>
    </row>
    <row r="2" spans="1:4">
      <c r="A2" s="27" t="s">
        <v>187</v>
      </c>
      <c r="B2" s="27"/>
      <c r="C2" s="27"/>
      <c r="D2" s="27"/>
    </row>
    <row r="3" ht="13.5" spans="1:4">
      <c r="A3" s="28" t="s">
        <v>2</v>
      </c>
      <c r="B3" s="29" t="s">
        <v>3</v>
      </c>
      <c r="C3" s="30" t="s">
        <v>165</v>
      </c>
      <c r="D3" s="31" t="s">
        <v>4</v>
      </c>
    </row>
    <row r="4" ht="17.25" customHeight="true" spans="1:4">
      <c r="A4" s="28"/>
      <c r="B4" s="32"/>
      <c r="C4" s="33"/>
      <c r="D4" s="31"/>
    </row>
    <row r="5" ht="22.5" customHeight="true" spans="1:4">
      <c r="A5" s="34" t="s">
        <v>186</v>
      </c>
      <c r="B5" s="35">
        <v>87418.1</v>
      </c>
      <c r="C5" s="36">
        <v>80760.6</v>
      </c>
      <c r="D5" s="37">
        <v>8.24349992446811</v>
      </c>
    </row>
    <row r="6" ht="22.5" customHeight="true" spans="1:4">
      <c r="A6" s="34" t="s">
        <v>188</v>
      </c>
      <c r="B6" s="38"/>
      <c r="C6" s="39"/>
      <c r="D6" s="37"/>
    </row>
    <row r="7" ht="22.5" customHeight="true" spans="1:4">
      <c r="A7" s="34" t="s">
        <v>189</v>
      </c>
      <c r="B7" s="40">
        <v>57958.2</v>
      </c>
      <c r="C7" s="40">
        <v>53302</v>
      </c>
      <c r="D7" s="37">
        <v>8.73550711042736</v>
      </c>
    </row>
    <row r="8" ht="22.5" customHeight="true" spans="1:4">
      <c r="A8" s="34" t="s">
        <v>190</v>
      </c>
      <c r="B8" s="40">
        <v>29459.9</v>
      </c>
      <c r="C8" s="40">
        <v>27458.6</v>
      </c>
      <c r="D8" s="37">
        <v>7.28842694092198</v>
      </c>
    </row>
    <row r="9" ht="22.5" customHeight="true" spans="1:4">
      <c r="A9" s="34" t="s">
        <v>191</v>
      </c>
      <c r="B9" s="38"/>
      <c r="C9" s="39"/>
      <c r="D9" s="37"/>
    </row>
    <row r="10" ht="22.5" customHeight="true" spans="1:8">
      <c r="A10" s="34" t="s">
        <v>192</v>
      </c>
      <c r="B10" s="35">
        <v>27896.1</v>
      </c>
      <c r="C10" s="36">
        <v>22358.2</v>
      </c>
      <c r="D10" s="37">
        <v>24.7689885590074</v>
      </c>
      <c r="E10" s="46"/>
      <c r="F10" s="46"/>
      <c r="H10" s="46"/>
    </row>
    <row r="11" ht="22.5" customHeight="true" spans="1:6">
      <c r="A11" s="34" t="s">
        <v>193</v>
      </c>
      <c r="B11" s="35">
        <v>23853.7</v>
      </c>
      <c r="C11" s="36">
        <v>18614</v>
      </c>
      <c r="D11" s="37">
        <v>28.1492425056409</v>
      </c>
      <c r="E11" s="46"/>
      <c r="F11" s="46"/>
    </row>
    <row r="12" ht="22.5" customHeight="true" spans="1:10">
      <c r="A12" s="34" t="s">
        <v>194</v>
      </c>
      <c r="B12" s="35">
        <v>4042.4</v>
      </c>
      <c r="C12" s="36">
        <v>3744.2</v>
      </c>
      <c r="D12" s="37">
        <v>7.96431814539822</v>
      </c>
      <c r="E12" s="46"/>
      <c r="F12" s="46"/>
      <c r="G12" s="46"/>
      <c r="H12" s="46"/>
      <c r="J12" s="46"/>
    </row>
    <row r="13" ht="22.5" customHeight="true" spans="1:10">
      <c r="A13" s="34" t="s">
        <v>195</v>
      </c>
      <c r="B13" s="41">
        <v>45810.0602588</v>
      </c>
      <c r="C13" s="41">
        <v>45003.5332</v>
      </c>
      <c r="D13" s="37">
        <v>1.79214164189223</v>
      </c>
      <c r="G13" s="46"/>
      <c r="H13" s="46"/>
      <c r="J13" s="46"/>
    </row>
    <row r="14" ht="22.5" customHeight="true" spans="1:10">
      <c r="A14" s="34" t="s">
        <v>193</v>
      </c>
      <c r="B14" s="41">
        <v>5558.6</v>
      </c>
      <c r="C14" s="36">
        <v>6994.6</v>
      </c>
      <c r="D14" s="37">
        <v>-20.5301232379264</v>
      </c>
      <c r="G14" s="46"/>
      <c r="H14" s="46"/>
      <c r="J14" s="46"/>
    </row>
    <row r="15" ht="22.5" customHeight="true" spans="1:10">
      <c r="A15" s="34" t="s">
        <v>194</v>
      </c>
      <c r="B15" s="41">
        <v>40251.5</v>
      </c>
      <c r="C15" s="36">
        <v>38008.9</v>
      </c>
      <c r="D15" s="37">
        <v>5.90019705910984</v>
      </c>
      <c r="G15" s="46"/>
      <c r="H15" s="46"/>
      <c r="J15" s="46"/>
    </row>
    <row r="16" ht="22.5" customHeight="true" spans="1:10">
      <c r="A16" s="34" t="s">
        <v>196</v>
      </c>
      <c r="B16" s="42">
        <v>653.8</v>
      </c>
      <c r="C16" s="42">
        <v>671.1</v>
      </c>
      <c r="D16" s="37">
        <v>-2.57785724929221</v>
      </c>
      <c r="E16" s="46"/>
      <c r="F16" s="46"/>
      <c r="J16" s="46"/>
    </row>
    <row r="17" ht="22.5" customHeight="true" spans="1:4">
      <c r="A17" s="34" t="s">
        <v>193</v>
      </c>
      <c r="B17" s="42">
        <v>290</v>
      </c>
      <c r="C17" s="43">
        <v>323</v>
      </c>
      <c r="D17" s="37">
        <v>-10.2167182662539</v>
      </c>
    </row>
    <row r="18" ht="22.5" customHeight="true" spans="1:4">
      <c r="A18" s="34" t="s">
        <v>194</v>
      </c>
      <c r="B18" s="42">
        <v>363.8</v>
      </c>
      <c r="C18" s="43">
        <v>348.1</v>
      </c>
      <c r="D18" s="37">
        <v>4.51019821890262</v>
      </c>
    </row>
    <row r="19" ht="22.5" customHeight="true" spans="1:4">
      <c r="A19" s="34" t="s">
        <v>197</v>
      </c>
      <c r="B19" s="41">
        <v>13058.1</v>
      </c>
      <c r="C19" s="41">
        <v>12727.8</v>
      </c>
      <c r="D19" s="37">
        <v>2.59510677414794</v>
      </c>
    </row>
    <row r="20" ht="22.5" customHeight="true" spans="1:4">
      <c r="A20" s="34" t="s">
        <v>193</v>
      </c>
      <c r="B20" s="41">
        <v>453.9</v>
      </c>
      <c r="C20" s="36">
        <v>370.8</v>
      </c>
      <c r="D20" s="37">
        <v>22.4110032362459</v>
      </c>
    </row>
    <row r="21" ht="22.5" customHeight="true" spans="1:4">
      <c r="A21" s="34" t="s">
        <v>194</v>
      </c>
      <c r="B21" s="41">
        <v>12604.2</v>
      </c>
      <c r="C21" s="36">
        <v>12357</v>
      </c>
      <c r="D21" s="37">
        <v>2.00048555474631</v>
      </c>
    </row>
    <row r="22" ht="22.5" customHeight="true" spans="1:4">
      <c r="A22" s="34" t="s">
        <v>157</v>
      </c>
      <c r="B22" s="44"/>
      <c r="C22" s="43"/>
      <c r="D22" s="37"/>
    </row>
    <row r="23" ht="22.5" customHeight="true" spans="1:4">
      <c r="A23" s="34" t="s">
        <v>158</v>
      </c>
      <c r="B23" s="45">
        <v>42621.1</v>
      </c>
      <c r="C23" s="43">
        <v>39385.3</v>
      </c>
      <c r="D23" s="37">
        <v>8.21575562456043</v>
      </c>
    </row>
    <row r="24" ht="22.5" customHeight="true" spans="1:4">
      <c r="A24" s="34" t="s">
        <v>159</v>
      </c>
      <c r="B24" s="45">
        <v>6032.4</v>
      </c>
      <c r="C24" s="43">
        <v>5596.4</v>
      </c>
      <c r="D24" s="37">
        <v>7.79072260739046</v>
      </c>
    </row>
    <row r="25" ht="22.5" customHeight="true" spans="1:4">
      <c r="A25" s="34" t="s">
        <v>160</v>
      </c>
      <c r="B25" s="45">
        <v>19628.1</v>
      </c>
      <c r="C25" s="43">
        <v>18071.4</v>
      </c>
      <c r="D25" s="37">
        <v>8.61416381685977</v>
      </c>
    </row>
    <row r="26" ht="22.5" customHeight="true" spans="1:4">
      <c r="A26" s="34" t="s">
        <v>161</v>
      </c>
      <c r="B26" s="45">
        <v>6280.4</v>
      </c>
      <c r="C26" s="43">
        <v>5810.1</v>
      </c>
      <c r="D26" s="37">
        <v>8.09452505120392</v>
      </c>
    </row>
    <row r="27" ht="22.5" customHeight="true" spans="1:4">
      <c r="A27" s="34" t="s">
        <v>162</v>
      </c>
      <c r="B27" s="45">
        <v>12856.1</v>
      </c>
      <c r="C27" s="43">
        <v>11897.4</v>
      </c>
      <c r="D27" s="37">
        <v>8.05806310622489</v>
      </c>
    </row>
  </sheetData>
  <mergeCells count="6">
    <mergeCell ref="A1:D1"/>
    <mergeCell ref="A2:D2"/>
    <mergeCell ref="A3:A4"/>
    <mergeCell ref="B3:B4"/>
    <mergeCell ref="C3:C4"/>
    <mergeCell ref="D3:D4"/>
  </mergeCells>
  <pageMargins left="0.75" right="0.75" top="1" bottom="1" header="0.5" footer="0.5"/>
  <pageSetup paperSize="9" orientation="portrait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3"/>
  <sheetViews>
    <sheetView workbookViewId="0">
      <selection activeCell="L8" sqref="L8"/>
    </sheetView>
  </sheetViews>
  <sheetFormatPr defaultColWidth="9" defaultRowHeight="13.5" outlineLevelCol="2"/>
  <cols>
    <col min="1" max="1" width="31.247619047619" customWidth="true"/>
    <col min="2" max="2" width="15.3714285714286" customWidth="true"/>
    <col min="3" max="3" width="14.3714285714286" customWidth="true"/>
    <col min="4" max="4" width="13.3714285714286" customWidth="true"/>
    <col min="5" max="6" width="19.5714285714286" customWidth="true"/>
    <col min="7" max="7" width="19.5714285714286" style="18" customWidth="true"/>
  </cols>
  <sheetData>
    <row r="1" ht="54.75" customHeight="true" spans="1:3">
      <c r="A1" s="1" t="s">
        <v>198</v>
      </c>
      <c r="B1" s="1"/>
      <c r="C1" s="1"/>
    </row>
    <row r="2" spans="2:3">
      <c r="B2" s="3" t="s">
        <v>1</v>
      </c>
      <c r="C2" s="3"/>
    </row>
    <row r="3" ht="31.5" customHeight="true" spans="1:3">
      <c r="A3" s="4" t="s">
        <v>2</v>
      </c>
      <c r="B3" s="10" t="s">
        <v>3</v>
      </c>
      <c r="C3" s="11" t="s">
        <v>4</v>
      </c>
    </row>
    <row r="4" ht="21" customHeight="true" spans="1:3">
      <c r="A4" s="7" t="s">
        <v>199</v>
      </c>
      <c r="B4" s="19">
        <v>52718</v>
      </c>
      <c r="C4" s="20">
        <v>-17.9754477135878</v>
      </c>
    </row>
    <row r="5" ht="21" customHeight="true" spans="1:3">
      <c r="A5" s="7" t="s">
        <v>200</v>
      </c>
      <c r="B5" s="19"/>
      <c r="C5" s="20"/>
    </row>
    <row r="6" ht="21" customHeight="true" spans="1:3">
      <c r="A6" s="7" t="s">
        <v>201</v>
      </c>
      <c r="B6" s="19">
        <v>17188</v>
      </c>
      <c r="C6" s="20">
        <v>-44.726009776177</v>
      </c>
    </row>
    <row r="7" ht="21" customHeight="true" spans="1:3">
      <c r="A7" s="7" t="s">
        <v>202</v>
      </c>
      <c r="B7" s="19">
        <v>17652</v>
      </c>
      <c r="C7" s="20">
        <v>-20.7542087542088</v>
      </c>
    </row>
    <row r="8" ht="21" customHeight="true" spans="1:3">
      <c r="A8" s="7" t="s">
        <v>203</v>
      </c>
      <c r="B8" s="19">
        <v>5152</v>
      </c>
      <c r="C8" s="20">
        <v>302.5</v>
      </c>
    </row>
    <row r="9" ht="21" customHeight="true" spans="1:3">
      <c r="A9" s="7" t="s">
        <v>204</v>
      </c>
      <c r="B9" s="19">
        <v>8078</v>
      </c>
      <c r="C9" s="20">
        <v>13.3913531723751</v>
      </c>
    </row>
    <row r="10" ht="21" customHeight="true" spans="1:3">
      <c r="A10" s="7" t="s">
        <v>205</v>
      </c>
      <c r="B10" s="19">
        <v>3489</v>
      </c>
      <c r="C10" s="20">
        <v>81.2467532467533</v>
      </c>
    </row>
    <row r="11" ht="21" customHeight="true" spans="1:3">
      <c r="A11" s="7" t="s">
        <v>206</v>
      </c>
      <c r="B11" s="19">
        <v>1159</v>
      </c>
      <c r="C11" s="20">
        <v>102.977232924694</v>
      </c>
    </row>
    <row r="12" ht="21" customHeight="true" spans="1:3">
      <c r="A12" s="7" t="s">
        <v>207</v>
      </c>
      <c r="B12" s="19"/>
      <c r="C12" s="20"/>
    </row>
    <row r="13" ht="21" customHeight="true" spans="1:3">
      <c r="A13" s="7" t="s">
        <v>208</v>
      </c>
      <c r="B13" s="19">
        <v>41456</v>
      </c>
      <c r="C13" s="20">
        <v>-25.7672886151202</v>
      </c>
    </row>
    <row r="14" ht="21" customHeight="true" spans="1:3">
      <c r="A14" s="7" t="s">
        <v>209</v>
      </c>
      <c r="B14" s="19">
        <v>19986</v>
      </c>
      <c r="C14" s="20">
        <v>9.08197795000545</v>
      </c>
    </row>
    <row r="15" ht="21" customHeight="true" spans="1:3">
      <c r="A15" s="21" t="s">
        <v>210</v>
      </c>
      <c r="B15" s="19">
        <v>5002</v>
      </c>
      <c r="C15" s="20">
        <v>-5.64044519901906</v>
      </c>
    </row>
    <row r="16" ht="21" customHeight="true" spans="1:3">
      <c r="A16" s="7" t="s">
        <v>211</v>
      </c>
      <c r="B16" s="19">
        <v>1823</v>
      </c>
      <c r="C16" s="20">
        <v>13.8663335415365</v>
      </c>
    </row>
    <row r="17" ht="21" customHeight="true" spans="1:3">
      <c r="A17" s="7" t="s">
        <v>212</v>
      </c>
      <c r="B17" s="19">
        <v>310</v>
      </c>
      <c r="C17" s="20">
        <v>-7.18562874251496</v>
      </c>
    </row>
    <row r="18" ht="21" customHeight="true" spans="1:3">
      <c r="A18" s="7" t="s">
        <v>213</v>
      </c>
      <c r="B18" s="19">
        <v>1014</v>
      </c>
      <c r="C18" s="20">
        <v>-41.9576416714368</v>
      </c>
    </row>
    <row r="19" ht="21" customHeight="true" spans="1:3">
      <c r="A19" s="7" t="s">
        <v>214</v>
      </c>
      <c r="B19" s="19">
        <v>1169</v>
      </c>
      <c r="C19" s="20">
        <v>78.2012195121951</v>
      </c>
    </row>
    <row r="20" ht="21" customHeight="true" spans="1:3">
      <c r="A20" s="7" t="s">
        <v>215</v>
      </c>
      <c r="B20" s="19">
        <v>551</v>
      </c>
      <c r="C20" s="20">
        <v>-31.5527950310559</v>
      </c>
    </row>
    <row r="21" ht="21" customHeight="true" spans="1:3">
      <c r="A21" s="7" t="s">
        <v>216</v>
      </c>
      <c r="B21" s="19">
        <v>173</v>
      </c>
      <c r="C21" s="20">
        <v>-26.3829787234043</v>
      </c>
    </row>
    <row r="22" ht="21" customHeight="true" spans="1:3">
      <c r="A22" s="7" t="s">
        <v>217</v>
      </c>
      <c r="B22" s="19">
        <v>1135</v>
      </c>
      <c r="C22" s="20">
        <v>48.5602094240838</v>
      </c>
    </row>
    <row r="23" ht="21" customHeight="true" spans="1:3">
      <c r="A23" s="7" t="s">
        <v>218</v>
      </c>
      <c r="B23" s="19">
        <v>9581</v>
      </c>
      <c r="C23" s="20">
        <v>-62.381718952452</v>
      </c>
    </row>
    <row r="24" ht="21" customHeight="true" spans="1:3">
      <c r="A24" s="7" t="s">
        <v>219</v>
      </c>
      <c r="B24" s="19">
        <v>446</v>
      </c>
      <c r="C24" s="20">
        <v>41.1392405063291</v>
      </c>
    </row>
    <row r="25" ht="21" customHeight="true" spans="1:3">
      <c r="A25" s="7" t="s">
        <v>220</v>
      </c>
      <c r="B25" s="19">
        <v>11262</v>
      </c>
      <c r="C25" s="20">
        <v>33.6735905044511</v>
      </c>
    </row>
    <row r="26" ht="21" customHeight="true" spans="1:3">
      <c r="A26" s="7" t="s">
        <v>221</v>
      </c>
      <c r="B26" s="19">
        <v>298744</v>
      </c>
      <c r="C26" s="20">
        <v>-9.33854501754088</v>
      </c>
    </row>
    <row r="27" ht="21" customHeight="true" spans="1:3">
      <c r="A27" s="7" t="s">
        <v>201</v>
      </c>
      <c r="B27" s="19">
        <v>43894</v>
      </c>
      <c r="C27" s="20">
        <v>-2.44693854872764</v>
      </c>
    </row>
    <row r="28" ht="21" customHeight="true" spans="1:3">
      <c r="A28" s="7" t="s">
        <v>202</v>
      </c>
      <c r="B28" s="19">
        <v>62772</v>
      </c>
      <c r="C28" s="20">
        <v>-25.9598259043889</v>
      </c>
    </row>
    <row r="29" ht="21" customHeight="true" spans="1:3">
      <c r="A29" s="7" t="s">
        <v>203</v>
      </c>
      <c r="B29" s="19">
        <v>36808</v>
      </c>
      <c r="C29" s="20">
        <v>-8.35574146001395</v>
      </c>
    </row>
    <row r="30" ht="21" customHeight="true" spans="1:3">
      <c r="A30" s="7" t="s">
        <v>204</v>
      </c>
      <c r="B30" s="19">
        <v>62560</v>
      </c>
      <c r="C30" s="20">
        <v>-15.1602272881379</v>
      </c>
    </row>
    <row r="31" ht="21" customHeight="true" spans="1:3">
      <c r="A31" s="7" t="s">
        <v>205</v>
      </c>
      <c r="B31" s="19">
        <v>44055</v>
      </c>
      <c r="C31" s="20">
        <v>11.6814966917636</v>
      </c>
    </row>
    <row r="32" ht="21" customHeight="true" spans="1:3">
      <c r="A32" s="7" t="s">
        <v>206</v>
      </c>
      <c r="B32" s="19">
        <v>48655</v>
      </c>
      <c r="C32" s="20">
        <v>4.88251778400517</v>
      </c>
    </row>
    <row r="33" spans="1:3">
      <c r="A33" s="22"/>
      <c r="B33" s="23"/>
      <c r="C33" s="23"/>
    </row>
  </sheetData>
  <mergeCells count="2">
    <mergeCell ref="A1:C1"/>
    <mergeCell ref="B2:C2"/>
  </mergeCells>
  <pageMargins left="0.7" right="0.7" top="0.75" bottom="0.75" header="0.3" footer="0.3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1"/>
  <sheetViews>
    <sheetView workbookViewId="0">
      <selection activeCell="F12" sqref="F12"/>
    </sheetView>
  </sheetViews>
  <sheetFormatPr defaultColWidth="9" defaultRowHeight="13.5" outlineLevelCol="2"/>
  <cols>
    <col min="1" max="1" width="31.247619047619" customWidth="true"/>
    <col min="2" max="2" width="15" customWidth="true"/>
    <col min="3" max="3" width="12.3714285714286" customWidth="true"/>
  </cols>
  <sheetData>
    <row r="1" ht="44.25" customHeight="true" spans="1:3">
      <c r="A1" s="1" t="s">
        <v>222</v>
      </c>
      <c r="B1" s="1"/>
      <c r="C1" s="1"/>
    </row>
    <row r="2" spans="2:3">
      <c r="B2" s="3" t="s">
        <v>1</v>
      </c>
      <c r="C2" s="3"/>
    </row>
    <row r="3" ht="34.5" customHeight="true" spans="1:3">
      <c r="A3" s="4" t="s">
        <v>2</v>
      </c>
      <c r="B3" s="10" t="s">
        <v>223</v>
      </c>
      <c r="C3" s="11" t="s">
        <v>4</v>
      </c>
    </row>
    <row r="4" ht="24" customHeight="true" spans="1:3">
      <c r="A4" s="7" t="s">
        <v>224</v>
      </c>
      <c r="B4" s="12">
        <v>2583236</v>
      </c>
      <c r="C4" s="15">
        <v>17</v>
      </c>
    </row>
    <row r="5" ht="24" customHeight="true" spans="1:3">
      <c r="A5" s="7" t="s">
        <v>225</v>
      </c>
      <c r="B5" s="12"/>
      <c r="C5" s="16"/>
    </row>
    <row r="6" ht="24" customHeight="true" spans="1:3">
      <c r="A6" s="7" t="s">
        <v>226</v>
      </c>
      <c r="B6" s="12">
        <v>1474729</v>
      </c>
      <c r="C6" s="16">
        <v>23.5</v>
      </c>
    </row>
    <row r="7" ht="24" customHeight="true" spans="1:3">
      <c r="A7" s="7" t="s">
        <v>227</v>
      </c>
      <c r="B7" s="12">
        <v>202944</v>
      </c>
      <c r="C7" s="9">
        <v>17.9</v>
      </c>
    </row>
    <row r="8" ht="24" customHeight="true" spans="1:3">
      <c r="A8" s="7" t="s">
        <v>228</v>
      </c>
      <c r="B8" s="12">
        <v>570377</v>
      </c>
      <c r="C8" s="9">
        <v>15.3</v>
      </c>
    </row>
    <row r="9" ht="24" customHeight="true" spans="1:3">
      <c r="A9" s="7" t="s">
        <v>229</v>
      </c>
      <c r="B9" s="12">
        <v>182342</v>
      </c>
      <c r="C9" s="9">
        <v>0.1</v>
      </c>
    </row>
    <row r="10" ht="24" customHeight="true" spans="1:3">
      <c r="A10" s="7" t="s">
        <v>230</v>
      </c>
      <c r="B10" s="12">
        <v>152844</v>
      </c>
      <c r="C10" s="9">
        <v>-6.9</v>
      </c>
    </row>
    <row r="11" ht="24" customHeight="true" spans="1:3">
      <c r="A11" s="7" t="s">
        <v>231</v>
      </c>
      <c r="B11" s="12"/>
      <c r="C11" s="16"/>
    </row>
    <row r="12" ht="24" customHeight="true" spans="1:3">
      <c r="A12" s="7" t="s">
        <v>232</v>
      </c>
      <c r="B12" s="12">
        <v>353173</v>
      </c>
      <c r="C12" s="16">
        <v>23.7</v>
      </c>
    </row>
    <row r="13" ht="24" customHeight="true" spans="1:3">
      <c r="A13" s="7" t="s">
        <v>233</v>
      </c>
      <c r="B13" s="12">
        <v>1306306</v>
      </c>
      <c r="C13" s="16">
        <v>14.1</v>
      </c>
    </row>
    <row r="14" ht="24" customHeight="true" spans="1:3">
      <c r="A14" s="7" t="s">
        <v>234</v>
      </c>
      <c r="B14" s="12">
        <v>173105</v>
      </c>
      <c r="C14" s="9">
        <v>-12.6</v>
      </c>
    </row>
    <row r="15" ht="24" customHeight="true" spans="1:3">
      <c r="A15" s="7" t="s">
        <v>235</v>
      </c>
      <c r="B15" s="12">
        <v>750652</v>
      </c>
      <c r="C15" s="16">
        <v>29.6</v>
      </c>
    </row>
    <row r="16" ht="24" customHeight="true" spans="1:3">
      <c r="A16" s="7" t="s">
        <v>236</v>
      </c>
      <c r="B16" s="12">
        <v>0</v>
      </c>
      <c r="C16" s="17">
        <v>-100</v>
      </c>
    </row>
    <row r="17" ht="24" customHeight="true" spans="1:3">
      <c r="A17" s="7" t="s">
        <v>237</v>
      </c>
      <c r="B17" s="12">
        <v>1838379</v>
      </c>
      <c r="C17" s="9">
        <v>9.2</v>
      </c>
    </row>
    <row r="18" ht="24" customHeight="true" spans="1:3">
      <c r="A18" s="7" t="s">
        <v>225</v>
      </c>
      <c r="B18" s="12"/>
      <c r="C18" s="16"/>
    </row>
    <row r="19" ht="24" customHeight="true" spans="1:3">
      <c r="A19" s="7" t="s">
        <v>226</v>
      </c>
      <c r="B19" s="12">
        <v>1086609</v>
      </c>
      <c r="C19" s="16">
        <v>16.1</v>
      </c>
    </row>
    <row r="20" ht="24" customHeight="true" spans="1:3">
      <c r="A20" s="7" t="s">
        <v>227</v>
      </c>
      <c r="B20" s="12">
        <v>164286</v>
      </c>
      <c r="C20" s="9">
        <v>0.8</v>
      </c>
    </row>
    <row r="21" ht="24" customHeight="true" spans="1:3">
      <c r="A21" s="7" t="s">
        <v>228</v>
      </c>
      <c r="B21" s="12">
        <v>268994</v>
      </c>
      <c r="C21" s="9">
        <v>8.1</v>
      </c>
    </row>
    <row r="22" ht="24" customHeight="true" spans="1:3">
      <c r="A22" s="7" t="s">
        <v>229</v>
      </c>
      <c r="B22" s="12">
        <v>171504</v>
      </c>
      <c r="C22" s="9">
        <v>-0.7</v>
      </c>
    </row>
    <row r="23" ht="24" customHeight="true" spans="1:3">
      <c r="A23" s="7" t="s">
        <v>230</v>
      </c>
      <c r="B23" s="12">
        <v>146986</v>
      </c>
      <c r="C23" s="9">
        <v>-9.7</v>
      </c>
    </row>
    <row r="24" ht="24" customHeight="true" spans="1:3">
      <c r="A24" s="7" t="s">
        <v>238</v>
      </c>
      <c r="B24" s="12"/>
      <c r="C24" s="16"/>
    </row>
    <row r="25" ht="24" customHeight="true" spans="1:3">
      <c r="A25" s="7" t="s">
        <v>239</v>
      </c>
      <c r="B25" s="12">
        <v>904748</v>
      </c>
      <c r="C25" s="9">
        <v>0.2</v>
      </c>
    </row>
    <row r="26" ht="24" customHeight="true" spans="1:3">
      <c r="A26" s="7" t="s">
        <v>240</v>
      </c>
      <c r="B26" s="12">
        <v>111779</v>
      </c>
      <c r="C26" s="9">
        <v>-32.9</v>
      </c>
    </row>
    <row r="27" ht="24" customHeight="true" spans="1:3">
      <c r="A27" s="7" t="s">
        <v>241</v>
      </c>
      <c r="B27" s="12">
        <v>657650</v>
      </c>
      <c r="C27" s="9">
        <v>4.3</v>
      </c>
    </row>
    <row r="28" ht="24" customHeight="true" spans="1:3">
      <c r="A28" s="7" t="s">
        <v>242</v>
      </c>
      <c r="B28" s="12">
        <v>135319</v>
      </c>
      <c r="C28" s="9">
        <v>27.7</v>
      </c>
    </row>
    <row r="29" ht="24" customHeight="true" spans="1:3">
      <c r="A29" s="7" t="s">
        <v>243</v>
      </c>
      <c r="B29" s="12">
        <v>933631</v>
      </c>
      <c r="C29" s="9">
        <v>19.6</v>
      </c>
    </row>
    <row r="30" ht="24" customHeight="true" spans="1:3">
      <c r="A30" s="7" t="s">
        <v>240</v>
      </c>
      <c r="B30" s="12">
        <v>493617</v>
      </c>
      <c r="C30" s="9">
        <v>19.2</v>
      </c>
    </row>
    <row r="31" ht="24" customHeight="true" spans="1:3">
      <c r="A31" s="7" t="s">
        <v>241</v>
      </c>
      <c r="B31" s="12">
        <v>440014</v>
      </c>
      <c r="C31" s="9">
        <v>20</v>
      </c>
    </row>
  </sheetData>
  <mergeCells count="2">
    <mergeCell ref="A1:C1"/>
    <mergeCell ref="B2:C2"/>
  </mergeCells>
  <pageMargins left="0.708661417322835" right="0.708661417322835" top="0.551181102362205" bottom="0.354330708661417" header="0.31496062992126" footer="0.31496062992126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9"/>
  <sheetViews>
    <sheetView workbookViewId="0">
      <selection activeCell="J8" sqref="J8"/>
    </sheetView>
  </sheetViews>
  <sheetFormatPr defaultColWidth="9" defaultRowHeight="13.5" outlineLevelCol="3"/>
  <cols>
    <col min="1" max="1" width="23.5047619047619" customWidth="true"/>
    <col min="2" max="2" width="13.8761904761905" customWidth="true"/>
    <col min="3" max="3" width="16.8761904761905" customWidth="true"/>
    <col min="4" max="4" width="27.1238095238095" customWidth="true"/>
  </cols>
  <sheetData>
    <row r="1" ht="21.75" spans="1:4">
      <c r="A1" s="1" t="s">
        <v>244</v>
      </c>
      <c r="B1" s="1"/>
      <c r="C1" s="1"/>
      <c r="D1" s="1"/>
    </row>
    <row r="2" spans="2:4">
      <c r="B2" s="3"/>
      <c r="C2" s="3"/>
      <c r="D2" s="3"/>
    </row>
    <row r="3" ht="56.25" customHeight="true" spans="1:4">
      <c r="A3" s="4" t="s">
        <v>2</v>
      </c>
      <c r="B3" s="10" t="s">
        <v>75</v>
      </c>
      <c r="C3" s="11" t="s">
        <v>245</v>
      </c>
      <c r="D3" s="11" t="s">
        <v>4</v>
      </c>
    </row>
    <row r="4" ht="56.25" customHeight="true" spans="1:4">
      <c r="A4" s="7" t="s">
        <v>246</v>
      </c>
      <c r="B4" s="12" t="s">
        <v>247</v>
      </c>
      <c r="C4" s="13">
        <v>75</v>
      </c>
      <c r="D4" s="9">
        <v>23.3</v>
      </c>
    </row>
    <row r="5" ht="56.25" customHeight="true" spans="1:4">
      <c r="A5" s="7" t="s">
        <v>248</v>
      </c>
      <c r="B5" s="12" t="s">
        <v>249</v>
      </c>
      <c r="C5" s="13">
        <v>19020</v>
      </c>
      <c r="D5" s="9">
        <v>22.7</v>
      </c>
    </row>
    <row r="6" ht="56.25" customHeight="true" spans="1:4">
      <c r="A6" s="7" t="s">
        <v>250</v>
      </c>
      <c r="B6" s="12" t="s">
        <v>251</v>
      </c>
      <c r="C6" s="13">
        <v>21</v>
      </c>
      <c r="D6" s="9">
        <v>35.1</v>
      </c>
    </row>
    <row r="7" ht="56.25" customHeight="true" spans="1:4">
      <c r="A7" s="7" t="s">
        <v>252</v>
      </c>
      <c r="B7" s="12" t="s">
        <v>253</v>
      </c>
      <c r="C7" s="13">
        <v>3475</v>
      </c>
      <c r="D7" s="9">
        <v>15.8</v>
      </c>
    </row>
    <row r="8" ht="56.25" customHeight="true" spans="1:4">
      <c r="A8" s="7" t="s">
        <v>254</v>
      </c>
      <c r="B8" s="12" t="s">
        <v>255</v>
      </c>
      <c r="C8" s="13">
        <v>1402</v>
      </c>
      <c r="D8" s="13">
        <v>14.7</v>
      </c>
    </row>
    <row r="9" ht="56.25" customHeight="true" spans="1:4">
      <c r="A9" s="7" t="s">
        <v>256</v>
      </c>
      <c r="B9" s="12" t="s">
        <v>255</v>
      </c>
      <c r="C9" s="13">
        <v>10177</v>
      </c>
      <c r="D9" s="13">
        <v>9.8</v>
      </c>
    </row>
  </sheetData>
  <mergeCells count="2">
    <mergeCell ref="A1:D1"/>
    <mergeCell ref="B2:D2"/>
  </mergeCells>
  <pageMargins left="0.7" right="0.7" top="0.75" bottom="0.75" header="0.3" footer="0.3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4"/>
  <sheetViews>
    <sheetView workbookViewId="0">
      <selection activeCell="F15" sqref="F15"/>
    </sheetView>
  </sheetViews>
  <sheetFormatPr defaultColWidth="9" defaultRowHeight="13.5" outlineLevelCol="2"/>
  <cols>
    <col min="1" max="1" width="30.1238095238095" customWidth="true"/>
    <col min="2" max="2" width="20.6285714285714" customWidth="true"/>
    <col min="3" max="3" width="20.247619047619" customWidth="true"/>
  </cols>
  <sheetData>
    <row r="1" ht="21.75" spans="1:3">
      <c r="A1" s="1" t="s">
        <v>257</v>
      </c>
      <c r="B1" s="1"/>
      <c r="C1" s="1"/>
    </row>
    <row r="2" spans="2:3">
      <c r="B2" s="3" t="s">
        <v>258</v>
      </c>
      <c r="C2" s="3"/>
    </row>
    <row r="3" ht="20.25" customHeight="true" spans="1:3">
      <c r="A3" s="4" t="s">
        <v>2</v>
      </c>
      <c r="B3" s="10" t="s">
        <v>245</v>
      </c>
      <c r="C3" s="11" t="s">
        <v>4</v>
      </c>
    </row>
    <row r="4" ht="20.25" customHeight="true" spans="1:3">
      <c r="A4" s="7" t="s">
        <v>259</v>
      </c>
      <c r="B4" s="12">
        <v>5623</v>
      </c>
      <c r="C4" s="13">
        <v>3.6</v>
      </c>
    </row>
    <row r="5" ht="20.25" customHeight="true" spans="1:3">
      <c r="A5" s="7" t="s">
        <v>260</v>
      </c>
      <c r="B5" s="12">
        <v>6164</v>
      </c>
      <c r="C5" s="13">
        <v>3.6</v>
      </c>
    </row>
    <row r="6" ht="20.25" customHeight="true" spans="1:3">
      <c r="A6" s="7" t="s">
        <v>261</v>
      </c>
      <c r="B6" s="12">
        <v>5444</v>
      </c>
      <c r="C6" s="13">
        <v>3.8</v>
      </c>
    </row>
    <row r="7" ht="20.25" customHeight="true" spans="1:3">
      <c r="A7" s="7" t="s">
        <v>262</v>
      </c>
      <c r="B7" s="12">
        <v>4558</v>
      </c>
      <c r="C7" s="13">
        <v>3.6</v>
      </c>
    </row>
    <row r="8" ht="20.25" customHeight="true" spans="1:3">
      <c r="A8" s="7" t="s">
        <v>263</v>
      </c>
      <c r="B8" s="12">
        <v>4691</v>
      </c>
      <c r="C8" s="13">
        <v>3.4</v>
      </c>
    </row>
    <row r="9" ht="20.25" customHeight="true" spans="1:3">
      <c r="A9" s="7" t="s">
        <v>264</v>
      </c>
      <c r="B9" s="12">
        <v>5105</v>
      </c>
      <c r="C9" s="13">
        <v>3.7</v>
      </c>
    </row>
    <row r="10" ht="20.25" customHeight="true" spans="1:3">
      <c r="A10" s="7" t="s">
        <v>265</v>
      </c>
      <c r="B10" s="12">
        <v>8450</v>
      </c>
      <c r="C10" s="13">
        <v>2.2</v>
      </c>
    </row>
    <row r="11" ht="20.25" customHeight="true" spans="1:3">
      <c r="A11" s="7" t="s">
        <v>260</v>
      </c>
      <c r="B11" s="12">
        <v>8143</v>
      </c>
      <c r="C11" s="13">
        <v>2.2</v>
      </c>
    </row>
    <row r="12" ht="20.25" customHeight="true" spans="1:3">
      <c r="A12" s="7" t="s">
        <v>261</v>
      </c>
      <c r="B12" s="12">
        <v>9082</v>
      </c>
      <c r="C12" s="13">
        <v>2.4</v>
      </c>
    </row>
    <row r="13" ht="20.25" customHeight="true" spans="1:3">
      <c r="A13" s="7" t="s">
        <v>262</v>
      </c>
      <c r="B13" s="12">
        <v>7755</v>
      </c>
      <c r="C13" s="13">
        <v>2.3</v>
      </c>
    </row>
    <row r="14" ht="20.25" customHeight="true" spans="1:3">
      <c r="A14" s="7" t="s">
        <v>263</v>
      </c>
      <c r="B14" s="12">
        <v>9335</v>
      </c>
      <c r="C14" s="13">
        <v>2.1</v>
      </c>
    </row>
    <row r="15" ht="20.25" customHeight="true" spans="1:3">
      <c r="A15" s="7" t="s">
        <v>264</v>
      </c>
      <c r="B15" s="12">
        <v>8861</v>
      </c>
      <c r="C15" s="13">
        <v>2</v>
      </c>
    </row>
    <row r="16" ht="20.25" customHeight="true" spans="1:3">
      <c r="A16" s="7" t="s">
        <v>266</v>
      </c>
      <c r="B16" s="12">
        <v>3354</v>
      </c>
      <c r="C16" s="13">
        <v>4.8</v>
      </c>
    </row>
    <row r="17" ht="20.25" customHeight="true" spans="1:3">
      <c r="A17" s="7" t="s">
        <v>260</v>
      </c>
      <c r="B17" s="12">
        <v>4551</v>
      </c>
      <c r="C17" s="13">
        <v>4.8</v>
      </c>
    </row>
    <row r="18" ht="20.25" customHeight="true" spans="1:3">
      <c r="A18" s="7" t="s">
        <v>261</v>
      </c>
      <c r="B18" s="12">
        <v>3621</v>
      </c>
      <c r="C18" s="13">
        <v>4.7</v>
      </c>
    </row>
    <row r="19" ht="20.25" customHeight="true" spans="1:3">
      <c r="A19" s="7" t="s">
        <v>262</v>
      </c>
      <c r="B19" s="12">
        <v>2435</v>
      </c>
      <c r="C19" s="13">
        <v>4.5</v>
      </c>
    </row>
    <row r="20" ht="20.25" customHeight="true" spans="1:3">
      <c r="A20" s="7" t="s">
        <v>263</v>
      </c>
      <c r="B20" s="12">
        <v>2526</v>
      </c>
      <c r="C20" s="13">
        <v>4.6</v>
      </c>
    </row>
    <row r="21" ht="20.25" customHeight="true" spans="1:3">
      <c r="A21" s="7" t="s">
        <v>264</v>
      </c>
      <c r="B21" s="12">
        <v>3396</v>
      </c>
      <c r="C21" s="13">
        <v>5.1</v>
      </c>
    </row>
    <row r="22" ht="20.25" customHeight="true" spans="1:3">
      <c r="A22" s="14" t="s">
        <v>267</v>
      </c>
      <c r="B22" s="12">
        <v>4271</v>
      </c>
      <c r="C22" s="9">
        <v>7.7</v>
      </c>
    </row>
    <row r="23" ht="20.25" customHeight="true" spans="1:3">
      <c r="A23" s="14" t="s">
        <v>268</v>
      </c>
      <c r="B23" s="12">
        <v>5240</v>
      </c>
      <c r="C23" s="9">
        <v>7</v>
      </c>
    </row>
    <row r="24" ht="20.25" customHeight="true" spans="1:3">
      <c r="A24" s="14" t="s">
        <v>269</v>
      </c>
      <c r="B24" s="12">
        <v>3692</v>
      </c>
      <c r="C24" s="9">
        <v>8.1</v>
      </c>
    </row>
  </sheetData>
  <mergeCells count="2">
    <mergeCell ref="A1:C1"/>
    <mergeCell ref="B2:C2"/>
  </mergeCells>
  <pageMargins left="0.7" right="0.7" top="0.75" bottom="0.75" header="0.3" footer="0.3"/>
  <pageSetup paperSize="9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3"/>
  <sheetViews>
    <sheetView workbookViewId="0">
      <selection activeCell="J11" sqref="J11"/>
    </sheetView>
  </sheetViews>
  <sheetFormatPr defaultColWidth="9" defaultRowHeight="13.5" outlineLevelCol="2"/>
  <cols>
    <col min="1" max="1" width="31.247619047619" customWidth="true"/>
    <col min="2" max="3" width="18.5047619047619" customWidth="true"/>
  </cols>
  <sheetData>
    <row r="1" ht="54.75" customHeight="true" spans="1:3">
      <c r="A1" s="1" t="s">
        <v>270</v>
      </c>
      <c r="B1" s="1"/>
      <c r="C1" s="1"/>
    </row>
    <row r="2" ht="23.25" customHeight="true" spans="1:3">
      <c r="A2" s="2" t="s">
        <v>271</v>
      </c>
      <c r="B2" s="2"/>
      <c r="C2" s="2"/>
    </row>
    <row r="3" spans="2:3">
      <c r="B3" s="3"/>
      <c r="C3" s="3"/>
    </row>
    <row r="4" ht="48.75" customHeight="true" spans="1:3">
      <c r="A4" s="4" t="s">
        <v>2</v>
      </c>
      <c r="B4" s="5" t="s">
        <v>272</v>
      </c>
      <c r="C4" s="6" t="s">
        <v>273</v>
      </c>
    </row>
    <row r="5" ht="34.5" customHeight="true" spans="1:3">
      <c r="A5" s="7" t="s">
        <v>274</v>
      </c>
      <c r="B5" s="8">
        <v>100</v>
      </c>
      <c r="C5" s="9">
        <v>100.4</v>
      </c>
    </row>
    <row r="6" ht="34.5" customHeight="true" spans="1:3">
      <c r="A6" s="7" t="s">
        <v>275</v>
      </c>
      <c r="B6" s="8">
        <v>101.5</v>
      </c>
      <c r="C6" s="9">
        <v>101.5</v>
      </c>
    </row>
    <row r="7" ht="34.5" customHeight="true" spans="1:3">
      <c r="A7" s="7" t="s">
        <v>276</v>
      </c>
      <c r="B7" s="8">
        <v>98.1</v>
      </c>
      <c r="C7" s="9">
        <v>98</v>
      </c>
    </row>
    <row r="8" ht="34.5" customHeight="true" spans="1:3">
      <c r="A8" s="7" t="s">
        <v>277</v>
      </c>
      <c r="B8" s="8">
        <v>99.6</v>
      </c>
      <c r="C8" s="9">
        <v>99.7</v>
      </c>
    </row>
    <row r="9" ht="34.5" customHeight="true" spans="1:3">
      <c r="A9" s="7" t="s">
        <v>278</v>
      </c>
      <c r="B9" s="8">
        <v>99.9</v>
      </c>
      <c r="C9" s="9">
        <v>100.8</v>
      </c>
    </row>
    <row r="10" ht="34.5" customHeight="true" spans="1:3">
      <c r="A10" s="7" t="s">
        <v>279</v>
      </c>
      <c r="B10" s="8">
        <v>97.8</v>
      </c>
      <c r="C10" s="9">
        <v>99.7</v>
      </c>
    </row>
    <row r="11" ht="34.5" customHeight="true" spans="1:3">
      <c r="A11" s="7" t="s">
        <v>280</v>
      </c>
      <c r="B11" s="8">
        <v>100.6</v>
      </c>
      <c r="C11" s="9">
        <v>100.7</v>
      </c>
    </row>
    <row r="12" ht="34.5" customHeight="true" spans="1:3">
      <c r="A12" s="7" t="s">
        <v>281</v>
      </c>
      <c r="B12" s="8">
        <v>101</v>
      </c>
      <c r="C12" s="9">
        <v>100.3</v>
      </c>
    </row>
    <row r="13" ht="34.5" customHeight="true" spans="1:3">
      <c r="A13" s="7" t="s">
        <v>282</v>
      </c>
      <c r="B13" s="8">
        <v>102</v>
      </c>
      <c r="C13" s="9">
        <v>102.1</v>
      </c>
    </row>
  </sheetData>
  <mergeCells count="3">
    <mergeCell ref="A1:C1"/>
    <mergeCell ref="A2:C2"/>
    <mergeCell ref="B3:C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6"/>
  <sheetViews>
    <sheetView workbookViewId="0">
      <selection activeCell="I15" sqref="I15"/>
    </sheetView>
  </sheetViews>
  <sheetFormatPr defaultColWidth="9" defaultRowHeight="13.5" outlineLevelCol="2"/>
  <cols>
    <col min="1" max="1" width="17.3714285714286" style="230" customWidth="true"/>
    <col min="2" max="2" width="16.1238095238095" style="230" customWidth="true"/>
    <col min="3" max="3" width="17.247619047619" style="230" customWidth="true"/>
    <col min="4" max="16384" width="9" style="230"/>
  </cols>
  <sheetData>
    <row r="1" s="230" customFormat="true" ht="37.5" customHeight="true" spans="1:3">
      <c r="A1" s="231" t="s">
        <v>18</v>
      </c>
      <c r="B1" s="231"/>
      <c r="C1" s="231"/>
    </row>
    <row r="2" s="230" customFormat="true" ht="27" customHeight="true" spans="1:3">
      <c r="A2" s="232" t="s">
        <v>19</v>
      </c>
      <c r="B2" s="232"/>
      <c r="C2" s="232"/>
    </row>
    <row r="3" s="230" customFormat="true" ht="27" customHeight="true" spans="1:3">
      <c r="A3" s="233" t="s">
        <v>2</v>
      </c>
      <c r="B3" s="234" t="s">
        <v>3</v>
      </c>
      <c r="C3" s="235" t="s">
        <v>4</v>
      </c>
    </row>
    <row r="4" s="230" customFormat="true" ht="27" customHeight="true" spans="1:3">
      <c r="A4" s="236" t="s">
        <v>20</v>
      </c>
      <c r="B4" s="237">
        <v>31645</v>
      </c>
      <c r="C4" s="238" t="s">
        <v>21</v>
      </c>
    </row>
    <row r="5" s="230" customFormat="true" ht="27" customHeight="true" spans="1:3">
      <c r="A5" s="239" t="s">
        <v>22</v>
      </c>
      <c r="B5" s="240">
        <v>12740</v>
      </c>
      <c r="C5" s="241" t="s">
        <v>21</v>
      </c>
    </row>
    <row r="6" s="230" customFormat="true" ht="27" customHeight="true" spans="1:3">
      <c r="A6" s="239" t="s">
        <v>23</v>
      </c>
      <c r="B6" s="240">
        <v>1366</v>
      </c>
      <c r="C6" s="241" t="s">
        <v>24</v>
      </c>
    </row>
    <row r="7" s="230" customFormat="true" ht="27" customHeight="true" spans="1:3">
      <c r="A7" s="239" t="s">
        <v>25</v>
      </c>
      <c r="B7" s="240">
        <v>8741</v>
      </c>
      <c r="C7" s="241" t="s">
        <v>26</v>
      </c>
    </row>
    <row r="8" s="230" customFormat="true" ht="27" customHeight="true" spans="1:3">
      <c r="A8" s="239" t="s">
        <v>27</v>
      </c>
      <c r="B8" s="240">
        <v>1587</v>
      </c>
      <c r="C8" s="241" t="s">
        <v>21</v>
      </c>
    </row>
    <row r="9" s="230" customFormat="true" ht="27" customHeight="true" spans="1:3">
      <c r="A9" s="239" t="s">
        <v>28</v>
      </c>
      <c r="B9" s="240">
        <v>7211</v>
      </c>
      <c r="C9" s="241" t="s">
        <v>24</v>
      </c>
    </row>
    <row r="10" s="230" customFormat="true" ht="27" customHeight="true" spans="1:3">
      <c r="A10" s="236" t="s">
        <v>29</v>
      </c>
      <c r="B10" s="242">
        <v>21851</v>
      </c>
      <c r="C10" s="243">
        <v>0.1</v>
      </c>
    </row>
    <row r="11" s="230" customFormat="true" ht="27" customHeight="true" spans="1:3">
      <c r="A11" s="239" t="s">
        <v>30</v>
      </c>
      <c r="B11" s="244">
        <v>8521</v>
      </c>
      <c r="C11" s="243">
        <v>0.1</v>
      </c>
    </row>
    <row r="12" s="230" customFormat="true" ht="27" customHeight="true" spans="1:3">
      <c r="A12" s="239" t="s">
        <v>31</v>
      </c>
      <c r="B12" s="244">
        <v>942</v>
      </c>
      <c r="C12" s="243">
        <v>0.1</v>
      </c>
    </row>
    <row r="13" s="230" customFormat="true" ht="27" customHeight="true" spans="1:3">
      <c r="A13" s="239" t="s">
        <v>32</v>
      </c>
      <c r="B13" s="244">
        <v>6161</v>
      </c>
      <c r="C13" s="243">
        <v>0.1</v>
      </c>
    </row>
    <row r="14" s="230" customFormat="true" ht="27" customHeight="true" spans="1:3">
      <c r="A14" s="239" t="s">
        <v>33</v>
      </c>
      <c r="B14" s="244">
        <v>1081</v>
      </c>
      <c r="C14" s="243">
        <v>0.1</v>
      </c>
    </row>
    <row r="15" s="230" customFormat="true" ht="27" customHeight="true" spans="1:3">
      <c r="A15" s="239" t="s">
        <v>34</v>
      </c>
      <c r="B15" s="244">
        <v>5146</v>
      </c>
      <c r="C15" s="243">
        <v>0.1</v>
      </c>
    </row>
    <row r="16" s="230" customFormat="true" spans="1:3">
      <c r="A16" s="245"/>
      <c r="B16" s="245"/>
      <c r="C16" s="245"/>
    </row>
  </sheetData>
  <mergeCells count="3">
    <mergeCell ref="A1:C1"/>
    <mergeCell ref="A2:C2"/>
    <mergeCell ref="A16:C16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6"/>
  <sheetViews>
    <sheetView workbookViewId="0">
      <selection activeCell="G7" sqref="G7"/>
    </sheetView>
  </sheetViews>
  <sheetFormatPr defaultColWidth="10.2857142857143" defaultRowHeight="15.75"/>
  <cols>
    <col min="1" max="1" width="30.4285714285714" style="108" customWidth="true"/>
    <col min="2" max="2" width="15.2857142857143" style="112" customWidth="true"/>
    <col min="3" max="3" width="14.5714285714286" style="151" customWidth="true"/>
    <col min="4" max="4" width="13.2857142857143" style="108" customWidth="true"/>
    <col min="5" max="5" width="10.2857142857143" style="108"/>
    <col min="6" max="6" width="15.7142857142857" style="108"/>
    <col min="7" max="8" width="10.2857142857143" style="108"/>
    <col min="9" max="9" width="15.7142857142857" style="108"/>
    <col min="10" max="16384" width="10.2857142857143" style="108"/>
  </cols>
  <sheetData>
    <row r="1" s="108" customFormat="true" spans="1:4">
      <c r="A1" s="218" t="s">
        <v>35</v>
      </c>
      <c r="B1" s="218"/>
      <c r="C1" s="219"/>
      <c r="D1" s="218"/>
    </row>
    <row r="2" s="108" customFormat="true" spans="1:4">
      <c r="A2" s="132"/>
      <c r="B2" s="112"/>
      <c r="C2" s="220"/>
      <c r="D2" s="112"/>
    </row>
    <row r="3" s="108" customFormat="true" ht="62.25" customHeight="true" spans="1:4">
      <c r="A3" s="197" t="s">
        <v>2</v>
      </c>
      <c r="B3" s="200" t="s">
        <v>36</v>
      </c>
      <c r="C3" s="200" t="s">
        <v>37</v>
      </c>
      <c r="D3" s="221" t="s">
        <v>38</v>
      </c>
    </row>
    <row r="4" s="217" customFormat="true" ht="19.5" customHeight="true" spans="1:4">
      <c r="A4" s="201" t="s">
        <v>39</v>
      </c>
      <c r="B4" s="222">
        <v>-14.7</v>
      </c>
      <c r="C4" s="222">
        <v>7.07627606041809</v>
      </c>
      <c r="D4" s="223">
        <f t="shared" ref="D4:D10" si="0">B4-C4</f>
        <v>-21.7762760604181</v>
      </c>
    </row>
    <row r="5" s="108" customFormat="true" ht="19.5" customHeight="true" spans="1:4">
      <c r="A5" s="137" t="s">
        <v>40</v>
      </c>
      <c r="B5" s="204"/>
      <c r="C5" s="204"/>
      <c r="D5" s="120"/>
    </row>
    <row r="6" s="108" customFormat="true" ht="19.5" customHeight="true" spans="1:4">
      <c r="A6" s="137" t="s">
        <v>30</v>
      </c>
      <c r="B6" s="203">
        <v>-11.3648779624723</v>
      </c>
      <c r="C6" s="204">
        <v>7.2632461708726</v>
      </c>
      <c r="D6" s="120">
        <f t="shared" si="0"/>
        <v>-18.6281241333449</v>
      </c>
    </row>
    <row r="7" s="108" customFormat="true" ht="19.5" customHeight="true" spans="1:6">
      <c r="A7" s="113" t="s">
        <v>41</v>
      </c>
      <c r="B7" s="203">
        <v>2.73704421497272</v>
      </c>
      <c r="C7" s="204">
        <v>4.68897234235722</v>
      </c>
      <c r="D7" s="120">
        <f t="shared" si="0"/>
        <v>-1.9519281273845</v>
      </c>
      <c r="F7" s="108" t="s">
        <v>42</v>
      </c>
    </row>
    <row r="8" s="108" customFormat="true" ht="19.5" customHeight="true" spans="1:9">
      <c r="A8" s="137" t="s">
        <v>43</v>
      </c>
      <c r="B8" s="203">
        <v>-23.8508595310624</v>
      </c>
      <c r="C8" s="204">
        <v>6.87944152927915</v>
      </c>
      <c r="D8" s="120">
        <f t="shared" si="0"/>
        <v>-30.7303010603416</v>
      </c>
      <c r="I8" s="149"/>
    </row>
    <row r="9" s="108" customFormat="true" ht="19.5" customHeight="true" spans="1:9">
      <c r="A9" s="137" t="s">
        <v>44</v>
      </c>
      <c r="B9" s="224">
        <v>-27.293320123593</v>
      </c>
      <c r="C9" s="204">
        <v>3.1338776998612</v>
      </c>
      <c r="D9" s="120">
        <f t="shared" si="0"/>
        <v>-30.4271978234542</v>
      </c>
      <c r="I9" s="149"/>
    </row>
    <row r="10" s="108" customFormat="true" ht="19.5" customHeight="true" spans="1:9">
      <c r="A10" s="137" t="s">
        <v>45</v>
      </c>
      <c r="B10" s="203">
        <v>5.53558294664943</v>
      </c>
      <c r="C10" s="204">
        <v>-9.00734093933269</v>
      </c>
      <c r="D10" s="120">
        <f t="shared" si="0"/>
        <v>14.5429238859821</v>
      </c>
      <c r="I10" s="149"/>
    </row>
    <row r="11" s="108" customFormat="true" ht="19.5" customHeight="true" spans="1:9">
      <c r="A11" s="137" t="s">
        <v>46</v>
      </c>
      <c r="B11" s="203"/>
      <c r="C11" s="204"/>
      <c r="D11" s="120"/>
      <c r="I11" s="149"/>
    </row>
    <row r="12" s="217" customFormat="true" ht="19.5" customHeight="true" spans="1:9">
      <c r="A12" s="201" t="s">
        <v>47</v>
      </c>
      <c r="B12" s="225">
        <v>-15.2</v>
      </c>
      <c r="C12" s="222">
        <v>7.1</v>
      </c>
      <c r="D12" s="223">
        <f t="shared" ref="D12:D19" si="1">B12-C12</f>
        <v>-22.3</v>
      </c>
      <c r="I12" s="229"/>
    </row>
    <row r="13" s="108" customFormat="true" ht="19.5" customHeight="true" spans="1:9">
      <c r="A13" s="137" t="s">
        <v>48</v>
      </c>
      <c r="B13" s="226">
        <v>-40.5336318888462</v>
      </c>
      <c r="C13" s="204">
        <v>32.8366930862877</v>
      </c>
      <c r="D13" s="120">
        <f t="shared" si="1"/>
        <v>-73.3703249751339</v>
      </c>
      <c r="F13" s="149"/>
      <c r="I13" s="149"/>
    </row>
    <row r="14" s="108" customFormat="true" ht="19.5" customHeight="true" spans="1:6">
      <c r="A14" s="137" t="s">
        <v>49</v>
      </c>
      <c r="B14" s="226">
        <v>-14.3642153568661</v>
      </c>
      <c r="C14" s="204">
        <v>6.71135086732851</v>
      </c>
      <c r="D14" s="120">
        <f t="shared" si="1"/>
        <v>-21.0755662241946</v>
      </c>
      <c r="F14" s="149"/>
    </row>
    <row r="15" s="108" customFormat="true" ht="19.5" customHeight="true" spans="1:6">
      <c r="A15" s="137" t="s">
        <v>50</v>
      </c>
      <c r="B15" s="226">
        <v>-20.1510329692796</v>
      </c>
      <c r="C15" s="204">
        <v>6.51181431910763</v>
      </c>
      <c r="D15" s="120">
        <f t="shared" si="1"/>
        <v>-26.6628472883873</v>
      </c>
      <c r="F15" s="149"/>
    </row>
    <row r="16" s="108" customFormat="true" ht="19.5" customHeight="true" spans="1:6">
      <c r="A16" s="137" t="s">
        <v>51</v>
      </c>
      <c r="B16" s="226">
        <v>-20.4203843982889</v>
      </c>
      <c r="C16" s="204">
        <v>-33.5330940061409</v>
      </c>
      <c r="D16" s="120">
        <f t="shared" si="1"/>
        <v>13.112709607852</v>
      </c>
      <c r="F16" s="149"/>
    </row>
    <row r="17" s="108" customFormat="true" ht="19.5" customHeight="true" spans="1:6">
      <c r="A17" s="137" t="s">
        <v>52</v>
      </c>
      <c r="B17" s="226">
        <v>-9.45897730969896</v>
      </c>
      <c r="C17" s="204">
        <v>10.9</v>
      </c>
      <c r="D17" s="120">
        <f t="shared" si="1"/>
        <v>-20.358977309699</v>
      </c>
      <c r="F17" s="149"/>
    </row>
    <row r="18" s="108" customFormat="true" ht="19.5" customHeight="true" spans="1:6">
      <c r="A18" s="137" t="s">
        <v>53</v>
      </c>
      <c r="B18" s="226">
        <v>-12.5116914426906</v>
      </c>
      <c r="C18" s="204">
        <v>-5</v>
      </c>
      <c r="D18" s="120">
        <f t="shared" si="1"/>
        <v>-7.5116914426906</v>
      </c>
      <c r="F18" s="149"/>
    </row>
    <row r="19" s="217" customFormat="true" ht="19" customHeight="true" spans="1:4">
      <c r="A19" s="201" t="s">
        <v>54</v>
      </c>
      <c r="B19" s="227">
        <v>-3.5</v>
      </c>
      <c r="C19" s="222">
        <v>6.9</v>
      </c>
      <c r="D19" s="223">
        <f t="shared" si="1"/>
        <v>-10.4</v>
      </c>
    </row>
    <row r="20" s="108" customFormat="true" ht="18.75" customHeight="true" spans="1:4">
      <c r="A20" s="137" t="s">
        <v>55</v>
      </c>
      <c r="B20" s="203"/>
      <c r="C20" s="204"/>
      <c r="D20" s="120"/>
    </row>
    <row r="21" s="217" customFormat="true" ht="18.75" customHeight="true" spans="1:4">
      <c r="A21" s="201" t="s">
        <v>56</v>
      </c>
      <c r="B21" s="228">
        <v>-19.9044037023174</v>
      </c>
      <c r="C21" s="222">
        <v>10.9156655142581</v>
      </c>
      <c r="D21" s="223">
        <f>B21-C21</f>
        <v>-30.8200692165755</v>
      </c>
    </row>
    <row r="22" s="217" customFormat="true" ht="22.5" customHeight="true" spans="1:4">
      <c r="A22" s="201" t="s">
        <v>57</v>
      </c>
      <c r="B22" s="228">
        <v>-9.44558968480018</v>
      </c>
      <c r="C22" s="222">
        <v>3.84620859637055</v>
      </c>
      <c r="D22" s="223">
        <f>B22-C22</f>
        <v>-13.2917982811707</v>
      </c>
    </row>
    <row r="23" spans="1:1">
      <c r="A23" s="108" t="s">
        <v>58</v>
      </c>
    </row>
    <row r="26" ht="14.25" spans="1:2">
      <c r="A26" s="155"/>
      <c r="B26" s="111"/>
    </row>
  </sheetData>
  <mergeCells count="3">
    <mergeCell ref="A1:D1"/>
    <mergeCell ref="B2:D2"/>
    <mergeCell ref="A26:B26"/>
  </mergeCells>
  <pageMargins left="1.04" right="0.75" top="1.11" bottom="1" header="0.5" footer="0.5"/>
  <pageSetup paperSize="9" orientation="portrait" horizontalDpi="180" verticalDpi="18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4"/>
  <sheetViews>
    <sheetView workbookViewId="0">
      <selection activeCell="G23" sqref="G23"/>
    </sheetView>
  </sheetViews>
  <sheetFormatPr defaultColWidth="10.2857142857143" defaultRowHeight="15.75"/>
  <cols>
    <col min="1" max="1" width="38.2857142857143" style="108" customWidth="true"/>
    <col min="2" max="2" width="19.5714285714286" style="108" hidden="true" customWidth="true"/>
    <col min="3" max="3" width="12.2857142857143" style="108" customWidth="true"/>
    <col min="4" max="4" width="13.2857142857143" style="152" customWidth="true"/>
    <col min="5" max="5" width="12.4285714285714" style="108" customWidth="true"/>
    <col min="6" max="7" width="10.2857142857143" style="108"/>
    <col min="8" max="9" width="15.7142857142857" style="108"/>
    <col min="10" max="16384" width="10.2857142857143" style="108"/>
  </cols>
  <sheetData>
    <row r="1" s="108" customFormat="true" spans="1:5">
      <c r="A1" s="190" t="s">
        <v>59</v>
      </c>
      <c r="B1" s="191"/>
      <c r="C1" s="191"/>
      <c r="D1" s="192"/>
      <c r="E1" s="212"/>
    </row>
    <row r="2" s="108" customFormat="true" spans="1:5">
      <c r="A2" s="193"/>
      <c r="B2" s="194"/>
      <c r="C2" s="195"/>
      <c r="D2" s="196"/>
      <c r="E2" s="213"/>
    </row>
    <row r="3" s="108" customFormat="true" ht="63" customHeight="true" spans="1:5">
      <c r="A3" s="197" t="s">
        <v>60</v>
      </c>
      <c r="B3" s="198" t="s">
        <v>61</v>
      </c>
      <c r="C3" s="199" t="s">
        <v>36</v>
      </c>
      <c r="D3" s="200" t="s">
        <v>37</v>
      </c>
      <c r="E3" s="214" t="s">
        <v>62</v>
      </c>
    </row>
    <row r="4" s="108" customFormat="true" ht="16.5" customHeight="true" spans="1:5">
      <c r="A4" s="201" t="s">
        <v>63</v>
      </c>
      <c r="B4" s="202">
        <v>216827</v>
      </c>
      <c r="C4" s="203">
        <v>-1.90870955922426</v>
      </c>
      <c r="D4" s="204">
        <v>24.3885600319905</v>
      </c>
      <c r="E4" s="120">
        <f t="shared" ref="E4:E10" si="0">C4-D4</f>
        <v>-26.2972695912148</v>
      </c>
    </row>
    <row r="5" s="108" customFormat="true" ht="18" customHeight="true" spans="1:5">
      <c r="A5" s="137" t="s">
        <v>64</v>
      </c>
      <c r="B5" s="205">
        <v>192772</v>
      </c>
      <c r="C5" s="203">
        <v>-4.0437772145604</v>
      </c>
      <c r="D5" s="204">
        <v>15.6965196711061</v>
      </c>
      <c r="E5" s="120">
        <f t="shared" si="0"/>
        <v>-19.7402968856665</v>
      </c>
    </row>
    <row r="6" s="108" customFormat="true" ht="19.5" customHeight="true" spans="1:9">
      <c r="A6" s="137" t="s">
        <v>65</v>
      </c>
      <c r="B6" s="206">
        <v>18598</v>
      </c>
      <c r="C6" s="203">
        <v>-26.158457307718</v>
      </c>
      <c r="D6" s="204">
        <v>72.771190757486</v>
      </c>
      <c r="E6" s="120">
        <f t="shared" si="0"/>
        <v>-98.9296480652039</v>
      </c>
      <c r="H6" s="149"/>
      <c r="I6" s="149"/>
    </row>
    <row r="7" s="108" customFormat="true" ht="19.5" customHeight="true" spans="1:9">
      <c r="A7" s="137" t="s">
        <v>66</v>
      </c>
      <c r="B7" s="206">
        <v>174174</v>
      </c>
      <c r="C7" s="203">
        <v>-2.19332123286977</v>
      </c>
      <c r="D7" s="204">
        <v>13.6095067235769</v>
      </c>
      <c r="E7" s="120">
        <f t="shared" si="0"/>
        <v>-15.8028279564467</v>
      </c>
      <c r="H7" s="149"/>
      <c r="I7" s="149"/>
    </row>
    <row r="8" s="108" customFormat="true" ht="19.5" customHeight="true" spans="1:9">
      <c r="A8" s="137" t="s">
        <v>67</v>
      </c>
      <c r="B8" s="206">
        <v>124930</v>
      </c>
      <c r="C8" s="203">
        <v>-15.245385089182</v>
      </c>
      <c r="D8" s="204">
        <v>13.4426972687167</v>
      </c>
      <c r="E8" s="120">
        <f t="shared" si="0"/>
        <v>-28.6880823578987</v>
      </c>
      <c r="H8" s="215"/>
      <c r="I8" s="149"/>
    </row>
    <row r="9" s="108" customFormat="true" ht="19.5" customHeight="true" spans="1:9">
      <c r="A9" s="137" t="s">
        <v>68</v>
      </c>
      <c r="B9" s="205">
        <v>63592</v>
      </c>
      <c r="C9" s="203">
        <v>-14.6269883824844</v>
      </c>
      <c r="D9" s="204">
        <v>-28.0894544052439</v>
      </c>
      <c r="E9" s="120">
        <f t="shared" si="0"/>
        <v>13.4624660227595</v>
      </c>
      <c r="H9" s="149"/>
      <c r="I9" s="149"/>
    </row>
    <row r="10" s="108" customFormat="true" ht="19.5" customHeight="true" spans="1:9">
      <c r="A10" s="137" t="s">
        <v>69</v>
      </c>
      <c r="B10" s="205">
        <v>24055</v>
      </c>
      <c r="C10" s="203">
        <v>18.6868625602468</v>
      </c>
      <c r="D10" s="204">
        <v>69.0534491370899</v>
      </c>
      <c r="E10" s="120">
        <f t="shared" si="0"/>
        <v>-50.3665865768431</v>
      </c>
      <c r="I10" s="149"/>
    </row>
    <row r="11" s="108" customFormat="true" ht="19.5" customHeight="true" spans="1:9">
      <c r="A11" s="137" t="s">
        <v>55</v>
      </c>
      <c r="B11" s="207"/>
      <c r="C11" s="121"/>
      <c r="D11" s="204"/>
      <c r="E11" s="120"/>
      <c r="I11" s="149"/>
    </row>
    <row r="12" s="108" customFormat="true" ht="19.5" customHeight="true" spans="1:5">
      <c r="A12" s="137" t="s">
        <v>70</v>
      </c>
      <c r="B12" s="208">
        <v>97327</v>
      </c>
      <c r="C12" s="203">
        <v>-14.2026861510851</v>
      </c>
      <c r="D12" s="204">
        <v>17.4414870294435</v>
      </c>
      <c r="E12" s="120">
        <f t="shared" ref="E12:E20" si="1">C12-D12</f>
        <v>-31.6441731805286</v>
      </c>
    </row>
    <row r="13" s="108" customFormat="true" ht="19.5" customHeight="true" spans="1:5">
      <c r="A13" s="137" t="s">
        <v>71</v>
      </c>
      <c r="B13" s="208">
        <v>119501</v>
      </c>
      <c r="C13" s="203">
        <v>7.4317919485463</v>
      </c>
      <c r="D13" s="204">
        <v>29.4310711912048</v>
      </c>
      <c r="E13" s="120">
        <f t="shared" si="1"/>
        <v>-21.9992792426585</v>
      </c>
    </row>
    <row r="14" s="108" customFormat="true" ht="19.5" customHeight="true" spans="1:5">
      <c r="A14" s="201" t="s">
        <v>72</v>
      </c>
      <c r="B14" s="207">
        <v>98.25</v>
      </c>
      <c r="C14" s="121">
        <v>102.805598320987</v>
      </c>
      <c r="D14" s="204">
        <v>99.6047283902333</v>
      </c>
      <c r="E14" s="120">
        <f t="shared" si="1"/>
        <v>3.20086993075371</v>
      </c>
    </row>
    <row r="15" s="108" customFormat="true" ht="19.5" customHeight="true" spans="1:5">
      <c r="A15" s="137" t="s">
        <v>64</v>
      </c>
      <c r="B15" s="209">
        <f>190227/B5*100</f>
        <v>98.6797875210093</v>
      </c>
      <c r="C15" s="121">
        <v>100.984649719724</v>
      </c>
      <c r="D15" s="204">
        <v>98.3747224109478</v>
      </c>
      <c r="E15" s="120">
        <f t="shared" si="1"/>
        <v>2.60992730877618</v>
      </c>
    </row>
    <row r="16" s="108" customFormat="true" ht="19.5" customHeight="true" spans="1:5">
      <c r="A16" s="137" t="s">
        <v>65</v>
      </c>
      <c r="B16" s="209">
        <f>17440/B6*100</f>
        <v>93.7735240348425</v>
      </c>
      <c r="C16" s="121">
        <v>109.016502534287</v>
      </c>
      <c r="D16" s="204">
        <v>80.8979157765018</v>
      </c>
      <c r="E16" s="120">
        <f t="shared" si="1"/>
        <v>28.1185867577852</v>
      </c>
    </row>
    <row r="17" s="108" customFormat="true" ht="19.5" customHeight="true" spans="1:5">
      <c r="A17" s="137" t="s">
        <v>66</v>
      </c>
      <c r="B17" s="209">
        <f>172786/B7*100</f>
        <v>99.2030957548199</v>
      </c>
      <c r="C17" s="121">
        <v>100.47725483074</v>
      </c>
      <c r="D17" s="204">
        <v>99.3465751419743</v>
      </c>
      <c r="E17" s="120">
        <f t="shared" si="1"/>
        <v>1.13067968876572</v>
      </c>
    </row>
    <row r="18" s="108" customFormat="true" ht="19.5" customHeight="true" spans="1:5">
      <c r="A18" s="137" t="s">
        <v>67</v>
      </c>
      <c r="B18" s="209">
        <f>124930/B8*100</f>
        <v>100</v>
      </c>
      <c r="C18" s="121">
        <v>100</v>
      </c>
      <c r="D18" s="204">
        <v>99.5690363322777</v>
      </c>
      <c r="E18" s="120">
        <f t="shared" si="1"/>
        <v>0.430963667722295</v>
      </c>
    </row>
    <row r="19" s="108" customFormat="true" ht="19.5" customHeight="true" spans="1:5">
      <c r="A19" s="210" t="s">
        <v>73</v>
      </c>
      <c r="B19" s="209">
        <f>61159/B9*100</f>
        <v>96.1740470499434</v>
      </c>
      <c r="C19" s="121">
        <v>137.510519991123</v>
      </c>
      <c r="D19" s="204">
        <v>110.938337801609</v>
      </c>
      <c r="E19" s="120">
        <f t="shared" si="1"/>
        <v>26.5721821895148</v>
      </c>
    </row>
    <row r="20" s="152" customFormat="true" ht="18.75" customHeight="true" spans="1:5">
      <c r="A20" s="147" t="s">
        <v>69</v>
      </c>
      <c r="B20" s="211">
        <f>22796/24055*100</f>
        <v>94.7661608813137</v>
      </c>
      <c r="C20" s="203">
        <v>117.006973506364</v>
      </c>
      <c r="D20" s="204">
        <v>103.930344832338</v>
      </c>
      <c r="E20" s="120">
        <f t="shared" si="1"/>
        <v>13.0766286740258</v>
      </c>
    </row>
    <row r="21" s="108" customFormat="true" hidden="true" spans="4:5">
      <c r="D21" s="152"/>
      <c r="E21" s="216">
        <f>B21-C21</f>
        <v>0</v>
      </c>
    </row>
    <row r="22" s="108" customFormat="true" hidden="true" spans="4:5">
      <c r="D22" s="152"/>
      <c r="E22" s="216">
        <f>B22-C22</f>
        <v>0</v>
      </c>
    </row>
    <row r="23" s="108" customFormat="true" ht="19.5" customHeight="true" spans="4:4">
      <c r="D23" s="152"/>
    </row>
    <row r="24" s="108" customFormat="true" ht="18.75" customHeight="true" spans="4:4">
      <c r="D24" s="152"/>
    </row>
  </sheetData>
  <mergeCells count="2">
    <mergeCell ref="A1:E1"/>
    <mergeCell ref="C2:E2"/>
  </mergeCells>
  <pageMargins left="0.75" right="0.75" top="1" bottom="1" header="0.5" footer="0.5"/>
  <pageSetup paperSize="9" orientation="portrait" horizontalDpi="600" verticalDpi="6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V55"/>
  <sheetViews>
    <sheetView topLeftCell="B1" workbookViewId="0">
      <selection activeCell="S21" sqref="S21"/>
    </sheetView>
  </sheetViews>
  <sheetFormatPr defaultColWidth="10.2857142857143" defaultRowHeight="15.75"/>
  <cols>
    <col min="1" max="1" width="12" style="153" hidden="true" customWidth="true"/>
    <col min="2" max="2" width="15.7142857142857" style="153" customWidth="true"/>
    <col min="3" max="3" width="17.2857142857143" style="155" customWidth="true"/>
    <col min="4" max="4" width="17.1428571428571" style="156" customWidth="true"/>
    <col min="5" max="5" width="15.8571428571429" style="156" hidden="true" customWidth="true"/>
    <col min="6" max="6" width="18.2857142857143" style="156" customWidth="true"/>
    <col min="7" max="7" width="18.2857142857143" style="156" hidden="true" customWidth="true"/>
    <col min="8" max="12" width="10.2857142857143" style="153" hidden="true" customWidth="true"/>
    <col min="13" max="13" width="11.5714285714286" style="153" hidden="true" customWidth="true"/>
    <col min="14" max="16" width="10.2857142857143" style="153" hidden="true" customWidth="true"/>
    <col min="17" max="17" width="11.5714285714286" style="153" hidden="true" customWidth="true"/>
    <col min="18" max="18" width="10.2857142857143" style="153" customWidth="true"/>
    <col min="19" max="221" width="10.2857142857143" style="153"/>
    <col min="222" max="16384" width="10.2857142857143" style="108"/>
  </cols>
  <sheetData>
    <row r="1" s="153" customFormat="true" spans="2:256">
      <c r="B1" s="157" t="s">
        <v>74</v>
      </c>
      <c r="C1" s="157"/>
      <c r="D1" s="157"/>
      <c r="E1" s="157"/>
      <c r="F1" s="157"/>
      <c r="G1" s="157"/>
      <c r="HN1" s="108"/>
      <c r="HO1" s="108"/>
      <c r="HP1" s="108"/>
      <c r="HQ1" s="108"/>
      <c r="HR1" s="108"/>
      <c r="HS1" s="108"/>
      <c r="HT1" s="108"/>
      <c r="HU1" s="108"/>
      <c r="HV1" s="108"/>
      <c r="HW1" s="108"/>
      <c r="HX1" s="108"/>
      <c r="HY1" s="108"/>
      <c r="HZ1" s="108"/>
      <c r="IA1" s="108"/>
      <c r="IB1" s="108"/>
      <c r="IC1" s="108"/>
      <c r="ID1" s="108"/>
      <c r="IE1" s="108"/>
      <c r="IF1" s="108"/>
      <c r="IG1" s="108"/>
      <c r="IH1" s="108"/>
      <c r="II1" s="108"/>
      <c r="IJ1" s="108"/>
      <c r="IK1" s="108"/>
      <c r="IL1" s="108"/>
      <c r="IM1" s="108"/>
      <c r="IN1" s="108"/>
      <c r="IO1" s="108"/>
      <c r="IP1" s="108"/>
      <c r="IQ1" s="108"/>
      <c r="IR1" s="108"/>
      <c r="IS1" s="108"/>
      <c r="IT1" s="108"/>
      <c r="IU1" s="108"/>
      <c r="IV1" s="108"/>
    </row>
    <row r="2" s="153" customFormat="true" ht="15" customHeight="true" spans="2:256">
      <c r="B2" s="132"/>
      <c r="C2" s="132"/>
      <c r="D2" s="132"/>
      <c r="E2" s="132"/>
      <c r="F2" s="132"/>
      <c r="G2" s="132"/>
      <c r="HN2" s="108"/>
      <c r="HO2" s="108"/>
      <c r="HP2" s="108"/>
      <c r="HQ2" s="108"/>
      <c r="HR2" s="108"/>
      <c r="HS2" s="108"/>
      <c r="HT2" s="108"/>
      <c r="HU2" s="108"/>
      <c r="HV2" s="108"/>
      <c r="HW2" s="108"/>
      <c r="HX2" s="108"/>
      <c r="HY2" s="108"/>
      <c r="HZ2" s="108"/>
      <c r="IA2" s="108"/>
      <c r="IB2" s="108"/>
      <c r="IC2" s="108"/>
      <c r="ID2" s="108"/>
      <c r="IE2" s="108"/>
      <c r="IF2" s="108"/>
      <c r="IG2" s="108"/>
      <c r="IH2" s="108"/>
      <c r="II2" s="108"/>
      <c r="IJ2" s="108"/>
      <c r="IK2" s="108"/>
      <c r="IL2" s="108"/>
      <c r="IM2" s="108"/>
      <c r="IN2" s="108"/>
      <c r="IO2" s="108"/>
      <c r="IP2" s="108"/>
      <c r="IQ2" s="108"/>
      <c r="IR2" s="108"/>
      <c r="IS2" s="108"/>
      <c r="IT2" s="108"/>
      <c r="IU2" s="108"/>
      <c r="IV2" s="108"/>
    </row>
    <row r="3" s="154" customFormat="true" ht="27.75" customHeight="true" spans="2:17">
      <c r="B3" s="158" t="s">
        <v>2</v>
      </c>
      <c r="C3" s="159" t="s">
        <v>75</v>
      </c>
      <c r="D3" s="160" t="s">
        <v>76</v>
      </c>
      <c r="E3" s="176" t="s">
        <v>77</v>
      </c>
      <c r="F3" s="177" t="s">
        <v>4</v>
      </c>
      <c r="G3" s="178">
        <v>2023</v>
      </c>
      <c r="H3" s="179" t="s">
        <v>78</v>
      </c>
      <c r="I3" s="179" t="s">
        <v>79</v>
      </c>
      <c r="J3" s="179" t="s">
        <v>80</v>
      </c>
      <c r="K3" s="179" t="s">
        <v>81</v>
      </c>
      <c r="L3" s="179" t="s">
        <v>82</v>
      </c>
      <c r="M3" s="179" t="s">
        <v>83</v>
      </c>
      <c r="N3" s="179" t="s">
        <v>78</v>
      </c>
      <c r="O3" s="179" t="s">
        <v>80</v>
      </c>
      <c r="P3" s="179" t="s">
        <v>81</v>
      </c>
      <c r="Q3" s="179" t="s">
        <v>84</v>
      </c>
    </row>
    <row r="4" s="154" customFormat="true" ht="22.5" customHeight="true" spans="2:13">
      <c r="B4" s="161" t="s">
        <v>85</v>
      </c>
      <c r="C4" s="162" t="s">
        <v>86</v>
      </c>
      <c r="D4" s="163">
        <v>100.2</v>
      </c>
      <c r="E4" s="180">
        <v>110.46816157</v>
      </c>
      <c r="F4" s="181">
        <f t="shared" ref="F4:F11" si="0">(D4-E4)/E4*100</f>
        <v>-9.29513212138811</v>
      </c>
      <c r="G4" s="182"/>
      <c r="H4" s="154">
        <v>778600.94</v>
      </c>
      <c r="J4" s="154">
        <v>202032</v>
      </c>
      <c r="K4" s="154">
        <v>21248</v>
      </c>
      <c r="L4" s="154">
        <v>749.36</v>
      </c>
      <c r="M4" s="154">
        <f t="shared" ref="M4:M18" si="1">H4+J4+K4+I4+L4</f>
        <v>1002630.3</v>
      </c>
    </row>
    <row r="5" s="154" customFormat="true" ht="20" customHeight="true" spans="2:13">
      <c r="B5" s="161" t="s">
        <v>87</v>
      </c>
      <c r="C5" s="162" t="s">
        <v>88</v>
      </c>
      <c r="D5" s="164">
        <v>2381.85</v>
      </c>
      <c r="E5" s="180">
        <v>1507.56</v>
      </c>
      <c r="F5" s="181">
        <f t="shared" si="0"/>
        <v>57.9937116930669</v>
      </c>
      <c r="G5" s="182"/>
      <c r="H5" s="154">
        <v>2381.85</v>
      </c>
      <c r="M5" s="154">
        <f t="shared" si="1"/>
        <v>2381.85</v>
      </c>
    </row>
    <row r="6" s="154" customFormat="true" ht="18" customHeight="true" spans="2:13">
      <c r="B6" s="161" t="s">
        <v>89</v>
      </c>
      <c r="C6" s="162" t="s">
        <v>88</v>
      </c>
      <c r="D6" s="164">
        <v>582.57</v>
      </c>
      <c r="E6" s="183">
        <v>763.87</v>
      </c>
      <c r="F6" s="181">
        <f t="shared" si="0"/>
        <v>-23.7344050689253</v>
      </c>
      <c r="G6" s="182"/>
      <c r="H6" s="154">
        <v>582.57</v>
      </c>
      <c r="M6" s="154">
        <f t="shared" si="1"/>
        <v>582.57</v>
      </c>
    </row>
    <row r="7" s="154" customFormat="true" ht="16.5" customHeight="true" spans="2:13">
      <c r="B7" s="161" t="s">
        <v>90</v>
      </c>
      <c r="C7" s="162" t="s">
        <v>88</v>
      </c>
      <c r="D7" s="164">
        <v>2707.44</v>
      </c>
      <c r="E7" s="184">
        <v>3233</v>
      </c>
      <c r="F7" s="181">
        <f t="shared" si="0"/>
        <v>-16.2561088772038</v>
      </c>
      <c r="G7" s="182"/>
      <c r="J7" s="154">
        <v>2707.44</v>
      </c>
      <c r="M7" s="154">
        <f t="shared" si="1"/>
        <v>2707.44</v>
      </c>
    </row>
    <row r="8" s="154" customFormat="true" ht="18" customHeight="true" spans="2:13">
      <c r="B8" s="161" t="s">
        <v>91</v>
      </c>
      <c r="C8" s="162" t="s">
        <v>88</v>
      </c>
      <c r="D8" s="165">
        <v>988</v>
      </c>
      <c r="E8" s="180">
        <v>2178.4</v>
      </c>
      <c r="F8" s="181">
        <f t="shared" si="0"/>
        <v>-54.6456114579508</v>
      </c>
      <c r="G8" s="182"/>
      <c r="H8" s="154">
        <v>988</v>
      </c>
      <c r="M8" s="154">
        <f t="shared" si="1"/>
        <v>988</v>
      </c>
    </row>
    <row r="9" s="154" customFormat="true" ht="18" customHeight="true" spans="2:13">
      <c r="B9" s="161" t="s">
        <v>92</v>
      </c>
      <c r="C9" s="162" t="s">
        <v>88</v>
      </c>
      <c r="D9" s="164">
        <v>94.43</v>
      </c>
      <c r="E9" s="183">
        <v>59.88</v>
      </c>
      <c r="F9" s="181">
        <f t="shared" si="0"/>
        <v>57.6987307949232</v>
      </c>
      <c r="G9" s="182"/>
      <c r="H9" s="154">
        <v>94.43</v>
      </c>
      <c r="M9" s="154">
        <f t="shared" si="1"/>
        <v>94.43</v>
      </c>
    </row>
    <row r="10" s="154" customFormat="true" ht="18" customHeight="true" spans="2:13">
      <c r="B10" s="161" t="s">
        <v>93</v>
      </c>
      <c r="C10" s="162" t="s">
        <v>88</v>
      </c>
      <c r="D10" s="163">
        <v>9</v>
      </c>
      <c r="E10" s="185">
        <v>7.5</v>
      </c>
      <c r="F10" s="181">
        <f t="shared" si="0"/>
        <v>20</v>
      </c>
      <c r="G10" s="182"/>
      <c r="L10" s="154">
        <v>9</v>
      </c>
      <c r="M10" s="154">
        <f t="shared" si="1"/>
        <v>9</v>
      </c>
    </row>
    <row r="11" s="154" customFormat="true" ht="18" customHeight="true" spans="2:13">
      <c r="B11" s="161" t="s">
        <v>94</v>
      </c>
      <c r="C11" s="162" t="s">
        <v>88</v>
      </c>
      <c r="D11" s="165">
        <v>2.28</v>
      </c>
      <c r="E11" s="180">
        <v>7.1</v>
      </c>
      <c r="F11" s="181">
        <f t="shared" si="0"/>
        <v>-67.887323943662</v>
      </c>
      <c r="G11" s="182"/>
      <c r="H11" s="154">
        <v>2.28</v>
      </c>
      <c r="M11" s="154">
        <f t="shared" si="1"/>
        <v>2.28</v>
      </c>
    </row>
    <row r="12" s="154" customFormat="true" ht="18" customHeight="true" spans="2:13">
      <c r="B12" s="161" t="s">
        <v>95</v>
      </c>
      <c r="C12" s="162" t="s">
        <v>88</v>
      </c>
      <c r="D12" s="165">
        <v>500</v>
      </c>
      <c r="E12" s="180" t="s">
        <v>96</v>
      </c>
      <c r="F12" s="181" t="s">
        <v>97</v>
      </c>
      <c r="G12" s="182"/>
      <c r="K12" s="154">
        <v>500</v>
      </c>
      <c r="M12" s="154">
        <f t="shared" si="1"/>
        <v>500</v>
      </c>
    </row>
    <row r="13" s="154" customFormat="true" ht="18" customHeight="true" spans="2:13">
      <c r="B13" s="161" t="s">
        <v>98</v>
      </c>
      <c r="C13" s="162" t="s">
        <v>88</v>
      </c>
      <c r="D13" s="165">
        <v>30304</v>
      </c>
      <c r="E13" s="180">
        <v>12844</v>
      </c>
      <c r="F13" s="181">
        <f t="shared" ref="F13:F18" si="2">(D13-E13)/E13*100</f>
        <v>135.938959825599</v>
      </c>
      <c r="G13" s="182"/>
      <c r="H13" s="154">
        <v>30304</v>
      </c>
      <c r="M13" s="154">
        <f t="shared" si="1"/>
        <v>30304</v>
      </c>
    </row>
    <row r="14" s="154" customFormat="true" ht="18" customHeight="true" spans="2:13">
      <c r="B14" s="161" t="s">
        <v>99</v>
      </c>
      <c r="C14" s="162" t="s">
        <v>88</v>
      </c>
      <c r="D14" s="165" t="s">
        <v>96</v>
      </c>
      <c r="E14" s="165" t="s">
        <v>96</v>
      </c>
      <c r="F14" s="186" t="s">
        <v>96</v>
      </c>
      <c r="G14" s="182"/>
      <c r="H14" s="154">
        <v>0</v>
      </c>
      <c r="M14" s="154">
        <f t="shared" si="1"/>
        <v>0</v>
      </c>
    </row>
    <row r="15" s="154" customFormat="true" ht="18" customHeight="true" spans="2:13">
      <c r="B15" s="161" t="s">
        <v>100</v>
      </c>
      <c r="C15" s="162" t="s">
        <v>101</v>
      </c>
      <c r="D15" s="165">
        <v>1977.3</v>
      </c>
      <c r="E15" s="180">
        <v>2916.5</v>
      </c>
      <c r="F15" s="181">
        <f t="shared" si="2"/>
        <v>-32.2029830276016</v>
      </c>
      <c r="G15" s="182"/>
      <c r="J15" s="154">
        <v>1199.5</v>
      </c>
      <c r="L15" s="154">
        <v>777.8</v>
      </c>
      <c r="M15" s="154">
        <f t="shared" si="1"/>
        <v>1977.3</v>
      </c>
    </row>
    <row r="16" s="154" customFormat="true" ht="18" customHeight="true" spans="2:13">
      <c r="B16" s="166" t="s">
        <v>102</v>
      </c>
      <c r="C16" s="167" t="s">
        <v>88</v>
      </c>
      <c r="D16" s="163">
        <v>163.7</v>
      </c>
      <c r="E16" s="187">
        <v>18.7</v>
      </c>
      <c r="F16" s="181">
        <f t="shared" si="2"/>
        <v>775.401069518717</v>
      </c>
      <c r="G16" s="182"/>
      <c r="J16" s="154">
        <v>163.7</v>
      </c>
      <c r="M16" s="154">
        <f t="shared" si="1"/>
        <v>163.7</v>
      </c>
    </row>
    <row r="17" s="154" customFormat="true" ht="18" hidden="true" customHeight="true" spans="2:13">
      <c r="B17" s="168" t="s">
        <v>103</v>
      </c>
      <c r="C17" s="169" t="s">
        <v>88</v>
      </c>
      <c r="D17" s="170"/>
      <c r="E17" s="180"/>
      <c r="F17" s="188" t="e">
        <f t="shared" si="2"/>
        <v>#DIV/0!</v>
      </c>
      <c r="G17" s="182"/>
      <c r="M17" s="154">
        <f t="shared" si="1"/>
        <v>0</v>
      </c>
    </row>
    <row r="18" s="154" customFormat="true" ht="18" hidden="true" customHeight="true" spans="2:13">
      <c r="B18" s="168" t="s">
        <v>104</v>
      </c>
      <c r="C18" s="171" t="s">
        <v>88</v>
      </c>
      <c r="D18" s="172"/>
      <c r="E18" s="189"/>
      <c r="F18" s="188" t="e">
        <f t="shared" si="2"/>
        <v>#DIV/0!</v>
      </c>
      <c r="G18" s="182"/>
      <c r="M18" s="154">
        <f t="shared" si="1"/>
        <v>0</v>
      </c>
    </row>
    <row r="19" s="154" customFormat="true" ht="18" customHeight="true" spans="2:7">
      <c r="B19" s="173" t="s">
        <v>105</v>
      </c>
      <c r="C19" s="111"/>
      <c r="D19" s="174"/>
      <c r="E19" s="174"/>
      <c r="F19" s="174"/>
      <c r="G19" s="174"/>
    </row>
    <row r="20" s="153" customFormat="true" spans="3:256">
      <c r="C20" s="155"/>
      <c r="D20" s="156" t="s">
        <v>106</v>
      </c>
      <c r="E20" s="156"/>
      <c r="F20" s="156"/>
      <c r="G20" s="156"/>
      <c r="HN20" s="108"/>
      <c r="HO20" s="108"/>
      <c r="HP20" s="108"/>
      <c r="HQ20" s="108"/>
      <c r="HR20" s="108"/>
      <c r="HS20" s="108"/>
      <c r="HT20" s="108"/>
      <c r="HU20" s="108"/>
      <c r="HV20" s="108"/>
      <c r="HW20" s="108"/>
      <c r="HX20" s="108"/>
      <c r="HY20" s="108"/>
      <c r="HZ20" s="108"/>
      <c r="IA20" s="108"/>
      <c r="IB20" s="108"/>
      <c r="IC20" s="108"/>
      <c r="ID20" s="108"/>
      <c r="IE20" s="108"/>
      <c r="IF20" s="108"/>
      <c r="IG20" s="108"/>
      <c r="IH20" s="108"/>
      <c r="II20" s="108"/>
      <c r="IJ20" s="108"/>
      <c r="IK20" s="108"/>
      <c r="IL20" s="108"/>
      <c r="IM20" s="108"/>
      <c r="IN20" s="108"/>
      <c r="IO20" s="108"/>
      <c r="IP20" s="108"/>
      <c r="IQ20" s="108"/>
      <c r="IR20" s="108"/>
      <c r="IS20" s="108"/>
      <c r="IT20" s="108"/>
      <c r="IU20" s="108"/>
      <c r="IV20" s="108"/>
    </row>
    <row r="21" s="153" customFormat="true" spans="3:256">
      <c r="C21" s="155"/>
      <c r="D21" s="156"/>
      <c r="E21" s="156"/>
      <c r="F21" s="156"/>
      <c r="G21" s="156"/>
      <c r="M21" s="153">
        <f>M4/10000</f>
        <v>100.26303</v>
      </c>
      <c r="HN21" s="108"/>
      <c r="HO21" s="108"/>
      <c r="HP21" s="108"/>
      <c r="HQ21" s="108"/>
      <c r="HR21" s="108"/>
      <c r="HS21" s="108"/>
      <c r="HT21" s="108"/>
      <c r="HU21" s="108"/>
      <c r="HV21" s="108"/>
      <c r="HW21" s="108"/>
      <c r="HX21" s="108"/>
      <c r="HY21" s="108"/>
      <c r="HZ21" s="108"/>
      <c r="IA21" s="108"/>
      <c r="IB21" s="108"/>
      <c r="IC21" s="108"/>
      <c r="ID21" s="108"/>
      <c r="IE21" s="108"/>
      <c r="IF21" s="108"/>
      <c r="IG21" s="108"/>
      <c r="IH21" s="108"/>
      <c r="II21" s="108"/>
      <c r="IJ21" s="108"/>
      <c r="IK21" s="108"/>
      <c r="IL21" s="108"/>
      <c r="IM21" s="108"/>
      <c r="IN21" s="108"/>
      <c r="IO21" s="108"/>
      <c r="IP21" s="108"/>
      <c r="IQ21" s="108"/>
      <c r="IR21" s="108"/>
      <c r="IS21" s="108"/>
      <c r="IT21" s="108"/>
      <c r="IU21" s="108"/>
      <c r="IV21" s="108"/>
    </row>
    <row r="22" s="153" customFormat="true" spans="3:256">
      <c r="C22" s="155"/>
      <c r="D22" s="156"/>
      <c r="E22" s="156"/>
      <c r="F22" s="156"/>
      <c r="G22" s="178">
        <v>2022</v>
      </c>
      <c r="H22" s="153">
        <v>596177.6</v>
      </c>
      <c r="I22" s="153">
        <v>376.25</v>
      </c>
      <c r="J22" s="153">
        <v>240270.6</v>
      </c>
      <c r="K22" s="153">
        <v>25209.23</v>
      </c>
      <c r="L22" s="153">
        <v>774.2635</v>
      </c>
      <c r="M22" s="153">
        <f>H22+I22+J22+K22+L22</f>
        <v>862807.9435</v>
      </c>
      <c r="HN22" s="108"/>
      <c r="HO22" s="108"/>
      <c r="HP22" s="108"/>
      <c r="HQ22" s="108"/>
      <c r="HR22" s="108"/>
      <c r="HS22" s="108"/>
      <c r="HT22" s="108"/>
      <c r="HU22" s="108"/>
      <c r="HV22" s="108"/>
      <c r="HW22" s="108"/>
      <c r="HX22" s="108"/>
      <c r="HY22" s="108"/>
      <c r="HZ22" s="108"/>
      <c r="IA22" s="108"/>
      <c r="IB22" s="108"/>
      <c r="IC22" s="108"/>
      <c r="ID22" s="108"/>
      <c r="IE22" s="108"/>
      <c r="IF22" s="108"/>
      <c r="IG22" s="108"/>
      <c r="IH22" s="108"/>
      <c r="II22" s="108"/>
      <c r="IJ22" s="108"/>
      <c r="IK22" s="108"/>
      <c r="IL22" s="108"/>
      <c r="IM22" s="108"/>
      <c r="IN22" s="108"/>
      <c r="IO22" s="108"/>
      <c r="IP22" s="108"/>
      <c r="IQ22" s="108"/>
      <c r="IR22" s="108"/>
      <c r="IS22" s="108"/>
      <c r="IT22" s="108"/>
      <c r="IU22" s="108"/>
      <c r="IV22" s="108"/>
    </row>
    <row r="23" s="153" customFormat="true" spans="3:256">
      <c r="C23" s="155"/>
      <c r="D23" s="156"/>
      <c r="E23" s="156"/>
      <c r="F23" s="156"/>
      <c r="G23" s="156"/>
      <c r="M23" s="153">
        <f>M22/10000</f>
        <v>86.28079435</v>
      </c>
      <c r="HN23" s="108"/>
      <c r="HO23" s="108"/>
      <c r="HP23" s="108"/>
      <c r="HQ23" s="108"/>
      <c r="HR23" s="108"/>
      <c r="HS23" s="108"/>
      <c r="HT23" s="108"/>
      <c r="HU23" s="108"/>
      <c r="HV23" s="108"/>
      <c r="HW23" s="108"/>
      <c r="HX23" s="108"/>
      <c r="HY23" s="108"/>
      <c r="HZ23" s="108"/>
      <c r="IA23" s="108"/>
      <c r="IB23" s="108"/>
      <c r="IC23" s="108"/>
      <c r="ID23" s="108"/>
      <c r="IE23" s="108"/>
      <c r="IF23" s="108"/>
      <c r="IG23" s="108"/>
      <c r="IH23" s="108"/>
      <c r="II23" s="108"/>
      <c r="IJ23" s="108"/>
      <c r="IK23" s="108"/>
      <c r="IL23" s="108"/>
      <c r="IM23" s="108"/>
      <c r="IN23" s="108"/>
      <c r="IO23" s="108"/>
      <c r="IP23" s="108"/>
      <c r="IQ23" s="108"/>
      <c r="IR23" s="108"/>
      <c r="IS23" s="108"/>
      <c r="IT23" s="108"/>
      <c r="IU23" s="108"/>
      <c r="IV23" s="108"/>
    </row>
    <row r="24" s="153" customFormat="true" spans="3:256">
      <c r="C24" s="155"/>
      <c r="D24" s="156"/>
      <c r="E24" s="156"/>
      <c r="F24" s="156"/>
      <c r="G24" s="156"/>
      <c r="HN24" s="108"/>
      <c r="HO24" s="108"/>
      <c r="HP24" s="108"/>
      <c r="HQ24" s="108"/>
      <c r="HR24" s="108"/>
      <c r="HS24" s="108"/>
      <c r="HT24" s="108"/>
      <c r="HU24" s="108"/>
      <c r="HV24" s="108"/>
      <c r="HW24" s="108"/>
      <c r="HX24" s="108"/>
      <c r="HY24" s="108"/>
      <c r="HZ24" s="108"/>
      <c r="IA24" s="108"/>
      <c r="IB24" s="108"/>
      <c r="IC24" s="108"/>
      <c r="ID24" s="108"/>
      <c r="IE24" s="108"/>
      <c r="IF24" s="108"/>
      <c r="IG24" s="108"/>
      <c r="IH24" s="108"/>
      <c r="II24" s="108"/>
      <c r="IJ24" s="108"/>
      <c r="IK24" s="108"/>
      <c r="IL24" s="108"/>
      <c r="IM24" s="108"/>
      <c r="IN24" s="108"/>
      <c r="IO24" s="108"/>
      <c r="IP24" s="108"/>
      <c r="IQ24" s="108"/>
      <c r="IR24" s="108"/>
      <c r="IS24" s="108"/>
      <c r="IT24" s="108"/>
      <c r="IU24" s="108"/>
      <c r="IV24" s="108"/>
    </row>
    <row r="25" s="153" customFormat="true" spans="3:256">
      <c r="C25" s="155"/>
      <c r="D25" s="156"/>
      <c r="E25" s="156"/>
      <c r="F25" s="156"/>
      <c r="G25" s="156"/>
      <c r="HN25" s="108"/>
      <c r="HO25" s="108"/>
      <c r="HP25" s="108"/>
      <c r="HQ25" s="108"/>
      <c r="HR25" s="108"/>
      <c r="HS25" s="108"/>
      <c r="HT25" s="108"/>
      <c r="HU25" s="108"/>
      <c r="HV25" s="108"/>
      <c r="HW25" s="108"/>
      <c r="HX25" s="108"/>
      <c r="HY25" s="108"/>
      <c r="HZ25" s="108"/>
      <c r="IA25" s="108"/>
      <c r="IB25" s="108"/>
      <c r="IC25" s="108"/>
      <c r="ID25" s="108"/>
      <c r="IE25" s="108"/>
      <c r="IF25" s="108"/>
      <c r="IG25" s="108"/>
      <c r="IH25" s="108"/>
      <c r="II25" s="108"/>
      <c r="IJ25" s="108"/>
      <c r="IK25" s="108"/>
      <c r="IL25" s="108"/>
      <c r="IM25" s="108"/>
      <c r="IN25" s="108"/>
      <c r="IO25" s="108"/>
      <c r="IP25" s="108"/>
      <c r="IQ25" s="108"/>
      <c r="IR25" s="108"/>
      <c r="IS25" s="108"/>
      <c r="IT25" s="108"/>
      <c r="IU25" s="108"/>
      <c r="IV25" s="108"/>
    </row>
    <row r="26" s="153" customFormat="true" spans="3:256">
      <c r="C26" s="155"/>
      <c r="D26" s="156"/>
      <c r="E26" s="156"/>
      <c r="F26" s="156"/>
      <c r="G26" s="156"/>
      <c r="HN26" s="108"/>
      <c r="HO26" s="108"/>
      <c r="HP26" s="108"/>
      <c r="HQ26" s="108"/>
      <c r="HR26" s="108"/>
      <c r="HS26" s="108"/>
      <c r="HT26" s="108"/>
      <c r="HU26" s="108"/>
      <c r="HV26" s="108"/>
      <c r="HW26" s="108"/>
      <c r="HX26" s="108"/>
      <c r="HY26" s="108"/>
      <c r="HZ26" s="108"/>
      <c r="IA26" s="108"/>
      <c r="IB26" s="108"/>
      <c r="IC26" s="108"/>
      <c r="ID26" s="108"/>
      <c r="IE26" s="108"/>
      <c r="IF26" s="108"/>
      <c r="IG26" s="108"/>
      <c r="IH26" s="108"/>
      <c r="II26" s="108"/>
      <c r="IJ26" s="108"/>
      <c r="IK26" s="108"/>
      <c r="IL26" s="108"/>
      <c r="IM26" s="108"/>
      <c r="IN26" s="108"/>
      <c r="IO26" s="108"/>
      <c r="IP26" s="108"/>
      <c r="IQ26" s="108"/>
      <c r="IR26" s="108"/>
      <c r="IS26" s="108"/>
      <c r="IT26" s="108"/>
      <c r="IU26" s="108"/>
      <c r="IV26" s="108"/>
    </row>
    <row r="27" s="153" customFormat="true" spans="3:256">
      <c r="C27" s="155"/>
      <c r="D27" s="156"/>
      <c r="E27" s="156"/>
      <c r="F27" s="156"/>
      <c r="G27" s="156"/>
      <c r="HN27" s="108"/>
      <c r="HO27" s="108"/>
      <c r="HP27" s="108"/>
      <c r="HQ27" s="108"/>
      <c r="HR27" s="108"/>
      <c r="HS27" s="108"/>
      <c r="HT27" s="108"/>
      <c r="HU27" s="108"/>
      <c r="HV27" s="108"/>
      <c r="HW27" s="108"/>
      <c r="HX27" s="108"/>
      <c r="HY27" s="108"/>
      <c r="HZ27" s="108"/>
      <c r="IA27" s="108"/>
      <c r="IB27" s="108"/>
      <c r="IC27" s="108"/>
      <c r="ID27" s="108"/>
      <c r="IE27" s="108"/>
      <c r="IF27" s="108"/>
      <c r="IG27" s="108"/>
      <c r="IH27" s="108"/>
      <c r="II27" s="108"/>
      <c r="IJ27" s="108"/>
      <c r="IK27" s="108"/>
      <c r="IL27" s="108"/>
      <c r="IM27" s="108"/>
      <c r="IN27" s="108"/>
      <c r="IO27" s="108"/>
      <c r="IP27" s="108"/>
      <c r="IQ27" s="108"/>
      <c r="IR27" s="108"/>
      <c r="IS27" s="108"/>
      <c r="IT27" s="108"/>
      <c r="IU27" s="108"/>
      <c r="IV27" s="108"/>
    </row>
    <row r="28" s="153" customFormat="true" spans="3:256">
      <c r="C28" s="155"/>
      <c r="D28" s="156"/>
      <c r="E28" s="156"/>
      <c r="F28" s="156"/>
      <c r="G28" s="156"/>
      <c r="HN28" s="108"/>
      <c r="HO28" s="108"/>
      <c r="HP28" s="108"/>
      <c r="HQ28" s="108"/>
      <c r="HR28" s="108"/>
      <c r="HS28" s="108"/>
      <c r="HT28" s="108"/>
      <c r="HU28" s="108"/>
      <c r="HV28" s="108"/>
      <c r="HW28" s="108"/>
      <c r="HX28" s="108"/>
      <c r="HY28" s="108"/>
      <c r="HZ28" s="108"/>
      <c r="IA28" s="108"/>
      <c r="IB28" s="108"/>
      <c r="IC28" s="108"/>
      <c r="ID28" s="108"/>
      <c r="IE28" s="108"/>
      <c r="IF28" s="108"/>
      <c r="IG28" s="108"/>
      <c r="IH28" s="108"/>
      <c r="II28" s="108"/>
      <c r="IJ28" s="108"/>
      <c r="IK28" s="108"/>
      <c r="IL28" s="108"/>
      <c r="IM28" s="108"/>
      <c r="IN28" s="108"/>
      <c r="IO28" s="108"/>
      <c r="IP28" s="108"/>
      <c r="IQ28" s="108"/>
      <c r="IR28" s="108"/>
      <c r="IS28" s="108"/>
      <c r="IT28" s="108"/>
      <c r="IU28" s="108"/>
      <c r="IV28" s="108"/>
    </row>
    <row r="29" s="153" customFormat="true" spans="3:256">
      <c r="C29" s="155"/>
      <c r="D29" s="156"/>
      <c r="E29" s="156"/>
      <c r="F29" s="156"/>
      <c r="G29" s="156"/>
      <c r="HN29" s="108"/>
      <c r="HO29" s="108"/>
      <c r="HP29" s="108"/>
      <c r="HQ29" s="108"/>
      <c r="HR29" s="108"/>
      <c r="HS29" s="108"/>
      <c r="HT29" s="108"/>
      <c r="HU29" s="108"/>
      <c r="HV29" s="108"/>
      <c r="HW29" s="108"/>
      <c r="HX29" s="108"/>
      <c r="HY29" s="108"/>
      <c r="HZ29" s="108"/>
      <c r="IA29" s="108"/>
      <c r="IB29" s="108"/>
      <c r="IC29" s="108"/>
      <c r="ID29" s="108"/>
      <c r="IE29" s="108"/>
      <c r="IF29" s="108"/>
      <c r="IG29" s="108"/>
      <c r="IH29" s="108"/>
      <c r="II29" s="108"/>
      <c r="IJ29" s="108"/>
      <c r="IK29" s="108"/>
      <c r="IL29" s="108"/>
      <c r="IM29" s="108"/>
      <c r="IN29" s="108"/>
      <c r="IO29" s="108"/>
      <c r="IP29" s="108"/>
      <c r="IQ29" s="108"/>
      <c r="IR29" s="108"/>
      <c r="IS29" s="108"/>
      <c r="IT29" s="108"/>
      <c r="IU29" s="108"/>
      <c r="IV29" s="108"/>
    </row>
    <row r="30" s="153" customFormat="true" spans="3:256">
      <c r="C30" s="155"/>
      <c r="D30" s="156"/>
      <c r="E30" s="156"/>
      <c r="F30" s="156"/>
      <c r="G30" s="156"/>
      <c r="HN30" s="108"/>
      <c r="HO30" s="108"/>
      <c r="HP30" s="108"/>
      <c r="HQ30" s="108"/>
      <c r="HR30" s="108"/>
      <c r="HS30" s="108"/>
      <c r="HT30" s="108"/>
      <c r="HU30" s="108"/>
      <c r="HV30" s="108"/>
      <c r="HW30" s="108"/>
      <c r="HX30" s="108"/>
      <c r="HY30" s="108"/>
      <c r="HZ30" s="108"/>
      <c r="IA30" s="108"/>
      <c r="IB30" s="108"/>
      <c r="IC30" s="108"/>
      <c r="ID30" s="108"/>
      <c r="IE30" s="108"/>
      <c r="IF30" s="108"/>
      <c r="IG30" s="108"/>
      <c r="IH30" s="108"/>
      <c r="II30" s="108"/>
      <c r="IJ30" s="108"/>
      <c r="IK30" s="108"/>
      <c r="IL30" s="108"/>
      <c r="IM30" s="108"/>
      <c r="IN30" s="108"/>
      <c r="IO30" s="108"/>
      <c r="IP30" s="108"/>
      <c r="IQ30" s="108"/>
      <c r="IR30" s="108"/>
      <c r="IS30" s="108"/>
      <c r="IT30" s="108"/>
      <c r="IU30" s="108"/>
      <c r="IV30" s="108"/>
    </row>
    <row r="31" s="153" customFormat="true" spans="3:256">
      <c r="C31" s="155"/>
      <c r="D31" s="156"/>
      <c r="E31" s="156"/>
      <c r="F31" s="156"/>
      <c r="G31" s="156"/>
      <c r="HN31" s="108"/>
      <c r="HO31" s="108"/>
      <c r="HP31" s="108"/>
      <c r="HQ31" s="108"/>
      <c r="HR31" s="108"/>
      <c r="HS31" s="108"/>
      <c r="HT31" s="108"/>
      <c r="HU31" s="108"/>
      <c r="HV31" s="108"/>
      <c r="HW31" s="108"/>
      <c r="HX31" s="108"/>
      <c r="HY31" s="108"/>
      <c r="HZ31" s="108"/>
      <c r="IA31" s="108"/>
      <c r="IB31" s="108"/>
      <c r="IC31" s="108"/>
      <c r="ID31" s="108"/>
      <c r="IE31" s="108"/>
      <c r="IF31" s="108"/>
      <c r="IG31" s="108"/>
      <c r="IH31" s="108"/>
      <c r="II31" s="108"/>
      <c r="IJ31" s="108"/>
      <c r="IK31" s="108"/>
      <c r="IL31" s="108"/>
      <c r="IM31" s="108"/>
      <c r="IN31" s="108"/>
      <c r="IO31" s="108"/>
      <c r="IP31" s="108"/>
      <c r="IQ31" s="108"/>
      <c r="IR31" s="108"/>
      <c r="IS31" s="108"/>
      <c r="IT31" s="108"/>
      <c r="IU31" s="108"/>
      <c r="IV31" s="108"/>
    </row>
    <row r="32" s="153" customFormat="true" spans="3:256">
      <c r="C32" s="155"/>
      <c r="D32" s="156"/>
      <c r="E32" s="156"/>
      <c r="F32" s="156"/>
      <c r="G32" s="156"/>
      <c r="HN32" s="108"/>
      <c r="HO32" s="108"/>
      <c r="HP32" s="108"/>
      <c r="HQ32" s="108"/>
      <c r="HR32" s="108"/>
      <c r="HS32" s="108"/>
      <c r="HT32" s="108"/>
      <c r="HU32" s="108"/>
      <c r="HV32" s="108"/>
      <c r="HW32" s="108"/>
      <c r="HX32" s="108"/>
      <c r="HY32" s="108"/>
      <c r="HZ32" s="108"/>
      <c r="IA32" s="108"/>
      <c r="IB32" s="108"/>
      <c r="IC32" s="108"/>
      <c r="ID32" s="108"/>
      <c r="IE32" s="108"/>
      <c r="IF32" s="108"/>
      <c r="IG32" s="108"/>
      <c r="IH32" s="108"/>
      <c r="II32" s="108"/>
      <c r="IJ32" s="108"/>
      <c r="IK32" s="108"/>
      <c r="IL32" s="108"/>
      <c r="IM32" s="108"/>
      <c r="IN32" s="108"/>
      <c r="IO32" s="108"/>
      <c r="IP32" s="108"/>
      <c r="IQ32" s="108"/>
      <c r="IR32" s="108"/>
      <c r="IS32" s="108"/>
      <c r="IT32" s="108"/>
      <c r="IU32" s="108"/>
      <c r="IV32" s="108"/>
    </row>
    <row r="33" s="153" customFormat="true" spans="3:256">
      <c r="C33" s="155"/>
      <c r="D33" s="156"/>
      <c r="E33" s="156"/>
      <c r="F33" s="156"/>
      <c r="G33" s="156"/>
      <c r="HN33" s="108"/>
      <c r="HO33" s="108"/>
      <c r="HP33" s="108"/>
      <c r="HQ33" s="108"/>
      <c r="HR33" s="108"/>
      <c r="HS33" s="108"/>
      <c r="HT33" s="108"/>
      <c r="HU33" s="108"/>
      <c r="HV33" s="108"/>
      <c r="HW33" s="108"/>
      <c r="HX33" s="108"/>
      <c r="HY33" s="108"/>
      <c r="HZ33" s="108"/>
      <c r="IA33" s="108"/>
      <c r="IB33" s="108"/>
      <c r="IC33" s="108"/>
      <c r="ID33" s="108"/>
      <c r="IE33" s="108"/>
      <c r="IF33" s="108"/>
      <c r="IG33" s="108"/>
      <c r="IH33" s="108"/>
      <c r="II33" s="108"/>
      <c r="IJ33" s="108"/>
      <c r="IK33" s="108"/>
      <c r="IL33" s="108"/>
      <c r="IM33" s="108"/>
      <c r="IN33" s="108"/>
      <c r="IO33" s="108"/>
      <c r="IP33" s="108"/>
      <c r="IQ33" s="108"/>
      <c r="IR33" s="108"/>
      <c r="IS33" s="108"/>
      <c r="IT33" s="108"/>
      <c r="IU33" s="108"/>
      <c r="IV33" s="108"/>
    </row>
    <row r="34" s="153" customFormat="true" spans="3:256">
      <c r="C34" s="155"/>
      <c r="D34" s="156"/>
      <c r="E34" s="156"/>
      <c r="F34" s="156"/>
      <c r="G34" s="156"/>
      <c r="HN34" s="108"/>
      <c r="HO34" s="108"/>
      <c r="HP34" s="108"/>
      <c r="HQ34" s="108"/>
      <c r="HR34" s="108"/>
      <c r="HS34" s="108"/>
      <c r="HT34" s="108"/>
      <c r="HU34" s="108"/>
      <c r="HV34" s="108"/>
      <c r="HW34" s="108"/>
      <c r="HX34" s="108"/>
      <c r="HY34" s="108"/>
      <c r="HZ34" s="108"/>
      <c r="IA34" s="108"/>
      <c r="IB34" s="108"/>
      <c r="IC34" s="108"/>
      <c r="ID34" s="108"/>
      <c r="IE34" s="108"/>
      <c r="IF34" s="108"/>
      <c r="IG34" s="108"/>
      <c r="IH34" s="108"/>
      <c r="II34" s="108"/>
      <c r="IJ34" s="108"/>
      <c r="IK34" s="108"/>
      <c r="IL34" s="108"/>
      <c r="IM34" s="108"/>
      <c r="IN34" s="108"/>
      <c r="IO34" s="108"/>
      <c r="IP34" s="108"/>
      <c r="IQ34" s="108"/>
      <c r="IR34" s="108"/>
      <c r="IS34" s="108"/>
      <c r="IT34" s="108"/>
      <c r="IU34" s="108"/>
      <c r="IV34" s="108"/>
    </row>
    <row r="35" s="153" customFormat="true" spans="3:256">
      <c r="C35" s="155"/>
      <c r="D35" s="156"/>
      <c r="E35" s="156"/>
      <c r="F35" s="156"/>
      <c r="G35" s="156"/>
      <c r="HN35" s="108"/>
      <c r="HO35" s="108"/>
      <c r="HP35" s="108"/>
      <c r="HQ35" s="108"/>
      <c r="HR35" s="108"/>
      <c r="HS35" s="108"/>
      <c r="HT35" s="108"/>
      <c r="HU35" s="108"/>
      <c r="HV35" s="108"/>
      <c r="HW35" s="108"/>
      <c r="HX35" s="108"/>
      <c r="HY35" s="108"/>
      <c r="HZ35" s="108"/>
      <c r="IA35" s="108"/>
      <c r="IB35" s="108"/>
      <c r="IC35" s="108"/>
      <c r="ID35" s="108"/>
      <c r="IE35" s="108"/>
      <c r="IF35" s="108"/>
      <c r="IG35" s="108"/>
      <c r="IH35" s="108"/>
      <c r="II35" s="108"/>
      <c r="IJ35" s="108"/>
      <c r="IK35" s="108"/>
      <c r="IL35" s="108"/>
      <c r="IM35" s="108"/>
      <c r="IN35" s="108"/>
      <c r="IO35" s="108"/>
      <c r="IP35" s="108"/>
      <c r="IQ35" s="108"/>
      <c r="IR35" s="108"/>
      <c r="IS35" s="108"/>
      <c r="IT35" s="108"/>
      <c r="IU35" s="108"/>
      <c r="IV35" s="108"/>
    </row>
    <row r="36" s="153" customFormat="true" spans="3:256">
      <c r="C36" s="155"/>
      <c r="D36" s="156"/>
      <c r="E36" s="156"/>
      <c r="F36" s="156"/>
      <c r="G36" s="156"/>
      <c r="HN36" s="108"/>
      <c r="HO36" s="108"/>
      <c r="HP36" s="108"/>
      <c r="HQ36" s="108"/>
      <c r="HR36" s="108"/>
      <c r="HS36" s="108"/>
      <c r="HT36" s="108"/>
      <c r="HU36" s="108"/>
      <c r="HV36" s="108"/>
      <c r="HW36" s="108"/>
      <c r="HX36" s="108"/>
      <c r="HY36" s="108"/>
      <c r="HZ36" s="108"/>
      <c r="IA36" s="108"/>
      <c r="IB36" s="108"/>
      <c r="IC36" s="108"/>
      <c r="ID36" s="108"/>
      <c r="IE36" s="108"/>
      <c r="IF36" s="108"/>
      <c r="IG36" s="108"/>
      <c r="IH36" s="108"/>
      <c r="II36" s="108"/>
      <c r="IJ36" s="108"/>
      <c r="IK36" s="108"/>
      <c r="IL36" s="108"/>
      <c r="IM36" s="108"/>
      <c r="IN36" s="108"/>
      <c r="IO36" s="108"/>
      <c r="IP36" s="108"/>
      <c r="IQ36" s="108"/>
      <c r="IR36" s="108"/>
      <c r="IS36" s="108"/>
      <c r="IT36" s="108"/>
      <c r="IU36" s="108"/>
      <c r="IV36" s="108"/>
    </row>
    <row r="37" s="153" customFormat="true" spans="3:256">
      <c r="C37" s="155"/>
      <c r="D37" s="156"/>
      <c r="E37" s="156"/>
      <c r="F37" s="156"/>
      <c r="G37" s="156"/>
      <c r="HN37" s="108"/>
      <c r="HO37" s="108"/>
      <c r="HP37" s="108"/>
      <c r="HQ37" s="108"/>
      <c r="HR37" s="108"/>
      <c r="HS37" s="108"/>
      <c r="HT37" s="108"/>
      <c r="HU37" s="108"/>
      <c r="HV37" s="108"/>
      <c r="HW37" s="108"/>
      <c r="HX37" s="108"/>
      <c r="HY37" s="108"/>
      <c r="HZ37" s="108"/>
      <c r="IA37" s="108"/>
      <c r="IB37" s="108"/>
      <c r="IC37" s="108"/>
      <c r="ID37" s="108"/>
      <c r="IE37" s="108"/>
      <c r="IF37" s="108"/>
      <c r="IG37" s="108"/>
      <c r="IH37" s="108"/>
      <c r="II37" s="108"/>
      <c r="IJ37" s="108"/>
      <c r="IK37" s="108"/>
      <c r="IL37" s="108"/>
      <c r="IM37" s="108"/>
      <c r="IN37" s="108"/>
      <c r="IO37" s="108"/>
      <c r="IP37" s="108"/>
      <c r="IQ37" s="108"/>
      <c r="IR37" s="108"/>
      <c r="IS37" s="108"/>
      <c r="IT37" s="108"/>
      <c r="IU37" s="108"/>
      <c r="IV37" s="108"/>
    </row>
    <row r="38" s="153" customFormat="true" spans="3:256">
      <c r="C38" s="155"/>
      <c r="D38" s="156"/>
      <c r="E38" s="156"/>
      <c r="F38" s="156"/>
      <c r="G38" s="156"/>
      <c r="HN38" s="108"/>
      <c r="HO38" s="108"/>
      <c r="HP38" s="108"/>
      <c r="HQ38" s="108"/>
      <c r="HR38" s="108"/>
      <c r="HS38" s="108"/>
      <c r="HT38" s="108"/>
      <c r="HU38" s="108"/>
      <c r="HV38" s="108"/>
      <c r="HW38" s="108"/>
      <c r="HX38" s="108"/>
      <c r="HY38" s="108"/>
      <c r="HZ38" s="108"/>
      <c r="IA38" s="108"/>
      <c r="IB38" s="108"/>
      <c r="IC38" s="108"/>
      <c r="ID38" s="108"/>
      <c r="IE38" s="108"/>
      <c r="IF38" s="108"/>
      <c r="IG38" s="108"/>
      <c r="IH38" s="108"/>
      <c r="II38" s="108"/>
      <c r="IJ38" s="108"/>
      <c r="IK38" s="108"/>
      <c r="IL38" s="108"/>
      <c r="IM38" s="108"/>
      <c r="IN38" s="108"/>
      <c r="IO38" s="108"/>
      <c r="IP38" s="108"/>
      <c r="IQ38" s="108"/>
      <c r="IR38" s="108"/>
      <c r="IS38" s="108"/>
      <c r="IT38" s="108"/>
      <c r="IU38" s="108"/>
      <c r="IV38" s="108"/>
    </row>
    <row r="39" s="153" customFormat="true" spans="3:256">
      <c r="C39" s="155"/>
      <c r="D39" s="156"/>
      <c r="E39" s="156"/>
      <c r="F39" s="156"/>
      <c r="G39" s="156"/>
      <c r="HN39" s="108"/>
      <c r="HO39" s="108"/>
      <c r="HP39" s="108"/>
      <c r="HQ39" s="108"/>
      <c r="HR39" s="108"/>
      <c r="HS39" s="108"/>
      <c r="HT39" s="108"/>
      <c r="HU39" s="108"/>
      <c r="HV39" s="108"/>
      <c r="HW39" s="108"/>
      <c r="HX39" s="108"/>
      <c r="HY39" s="108"/>
      <c r="HZ39" s="108"/>
      <c r="IA39" s="108"/>
      <c r="IB39" s="108"/>
      <c r="IC39" s="108"/>
      <c r="ID39" s="108"/>
      <c r="IE39" s="108"/>
      <c r="IF39" s="108"/>
      <c r="IG39" s="108"/>
      <c r="IH39" s="108"/>
      <c r="II39" s="108"/>
      <c r="IJ39" s="108"/>
      <c r="IK39" s="108"/>
      <c r="IL39" s="108"/>
      <c r="IM39" s="108"/>
      <c r="IN39" s="108"/>
      <c r="IO39" s="108"/>
      <c r="IP39" s="108"/>
      <c r="IQ39" s="108"/>
      <c r="IR39" s="108"/>
      <c r="IS39" s="108"/>
      <c r="IT39" s="108"/>
      <c r="IU39" s="108"/>
      <c r="IV39" s="108"/>
    </row>
    <row r="40" s="153" customFormat="true" spans="3:256">
      <c r="C40" s="155"/>
      <c r="D40" s="156"/>
      <c r="E40" s="156"/>
      <c r="F40" s="156"/>
      <c r="G40" s="156"/>
      <c r="HN40" s="108"/>
      <c r="HO40" s="108"/>
      <c r="HP40" s="108"/>
      <c r="HQ40" s="108"/>
      <c r="HR40" s="108"/>
      <c r="HS40" s="108"/>
      <c r="HT40" s="108"/>
      <c r="HU40" s="108"/>
      <c r="HV40" s="108"/>
      <c r="HW40" s="108"/>
      <c r="HX40" s="108"/>
      <c r="HY40" s="108"/>
      <c r="HZ40" s="108"/>
      <c r="IA40" s="108"/>
      <c r="IB40" s="108"/>
      <c r="IC40" s="108"/>
      <c r="ID40" s="108"/>
      <c r="IE40" s="108"/>
      <c r="IF40" s="108"/>
      <c r="IG40" s="108"/>
      <c r="IH40" s="108"/>
      <c r="II40" s="108"/>
      <c r="IJ40" s="108"/>
      <c r="IK40" s="108"/>
      <c r="IL40" s="108"/>
      <c r="IM40" s="108"/>
      <c r="IN40" s="108"/>
      <c r="IO40" s="108"/>
      <c r="IP40" s="108"/>
      <c r="IQ40" s="108"/>
      <c r="IR40" s="108"/>
      <c r="IS40" s="108"/>
      <c r="IT40" s="108"/>
      <c r="IU40" s="108"/>
      <c r="IV40" s="108"/>
    </row>
    <row r="41" s="153" customFormat="true" ht="25.5" hidden="true" customHeight="true" spans="2:256">
      <c r="B41" s="175"/>
      <c r="C41" s="155"/>
      <c r="D41" s="156"/>
      <c r="E41" s="156"/>
      <c r="HN41" s="108"/>
      <c r="HO41" s="108"/>
      <c r="HP41" s="108"/>
      <c r="HQ41" s="108"/>
      <c r="HR41" s="108"/>
      <c r="HS41" s="108"/>
      <c r="HT41" s="108"/>
      <c r="HU41" s="108"/>
      <c r="HV41" s="108"/>
      <c r="HW41" s="108"/>
      <c r="HX41" s="108"/>
      <c r="HY41" s="108"/>
      <c r="HZ41" s="108"/>
      <c r="IA41" s="108"/>
      <c r="IB41" s="108"/>
      <c r="IC41" s="108"/>
      <c r="ID41" s="108"/>
      <c r="IE41" s="108"/>
      <c r="IF41" s="108"/>
      <c r="IG41" s="108"/>
      <c r="IH41" s="108"/>
      <c r="II41" s="108"/>
      <c r="IJ41" s="108"/>
      <c r="IK41" s="108"/>
      <c r="IL41" s="108"/>
      <c r="IM41" s="108"/>
      <c r="IN41" s="108"/>
      <c r="IO41" s="108"/>
      <c r="IP41" s="108"/>
      <c r="IQ41" s="108"/>
      <c r="IR41" s="108"/>
      <c r="IS41" s="108"/>
      <c r="IT41" s="108"/>
      <c r="IU41" s="108"/>
      <c r="IV41" s="108"/>
    </row>
    <row r="42" s="153" customFormat="true" spans="3:256">
      <c r="C42" s="155"/>
      <c r="D42" s="156"/>
      <c r="E42" s="156"/>
      <c r="F42" s="156"/>
      <c r="G42" s="156"/>
      <c r="HN42" s="108"/>
      <c r="HO42" s="108"/>
      <c r="HP42" s="108"/>
      <c r="HQ42" s="108"/>
      <c r="HR42" s="108"/>
      <c r="HS42" s="108"/>
      <c r="HT42" s="108"/>
      <c r="HU42" s="108"/>
      <c r="HV42" s="108"/>
      <c r="HW42" s="108"/>
      <c r="HX42" s="108"/>
      <c r="HY42" s="108"/>
      <c r="HZ42" s="108"/>
      <c r="IA42" s="108"/>
      <c r="IB42" s="108"/>
      <c r="IC42" s="108"/>
      <c r="ID42" s="108"/>
      <c r="IE42" s="108"/>
      <c r="IF42" s="108"/>
      <c r="IG42" s="108"/>
      <c r="IH42" s="108"/>
      <c r="II42" s="108"/>
      <c r="IJ42" s="108"/>
      <c r="IK42" s="108"/>
      <c r="IL42" s="108"/>
      <c r="IM42" s="108"/>
      <c r="IN42" s="108"/>
      <c r="IO42" s="108"/>
      <c r="IP42" s="108"/>
      <c r="IQ42" s="108"/>
      <c r="IR42" s="108"/>
      <c r="IS42" s="108"/>
      <c r="IT42" s="108"/>
      <c r="IU42" s="108"/>
      <c r="IV42" s="108"/>
    </row>
    <row r="43" s="153" customFormat="true" ht="17.25" customHeight="true" spans="222:256">
      <c r="HN43" s="108"/>
      <c r="HO43" s="108"/>
      <c r="HP43" s="108"/>
      <c r="HQ43" s="108"/>
      <c r="HR43" s="108"/>
      <c r="HS43" s="108"/>
      <c r="HT43" s="108"/>
      <c r="HU43" s="108"/>
      <c r="HV43" s="108"/>
      <c r="HW43" s="108"/>
      <c r="HX43" s="108"/>
      <c r="HY43" s="108"/>
      <c r="HZ43" s="108"/>
      <c r="IA43" s="108"/>
      <c r="IB43" s="108"/>
      <c r="IC43" s="108"/>
      <c r="ID43" s="108"/>
      <c r="IE43" s="108"/>
      <c r="IF43" s="108"/>
      <c r="IG43" s="108"/>
      <c r="IH43" s="108"/>
      <c r="II43" s="108"/>
      <c r="IJ43" s="108"/>
      <c r="IK43" s="108"/>
      <c r="IL43" s="108"/>
      <c r="IM43" s="108"/>
      <c r="IN43" s="108"/>
      <c r="IO43" s="108"/>
      <c r="IP43" s="108"/>
      <c r="IQ43" s="108"/>
      <c r="IR43" s="108"/>
      <c r="IS43" s="108"/>
      <c r="IT43" s="108"/>
      <c r="IU43" s="108"/>
      <c r="IV43" s="108"/>
    </row>
    <row r="44" s="153" customFormat="true" ht="17.25" customHeight="true" spans="222:256">
      <c r="HN44" s="108"/>
      <c r="HO44" s="108"/>
      <c r="HP44" s="108"/>
      <c r="HQ44" s="108"/>
      <c r="HR44" s="108"/>
      <c r="HS44" s="108"/>
      <c r="HT44" s="108"/>
      <c r="HU44" s="108"/>
      <c r="HV44" s="108"/>
      <c r="HW44" s="108"/>
      <c r="HX44" s="108"/>
      <c r="HY44" s="108"/>
      <c r="HZ44" s="108"/>
      <c r="IA44" s="108"/>
      <c r="IB44" s="108"/>
      <c r="IC44" s="108"/>
      <c r="ID44" s="108"/>
      <c r="IE44" s="108"/>
      <c r="IF44" s="108"/>
      <c r="IG44" s="108"/>
      <c r="IH44" s="108"/>
      <c r="II44" s="108"/>
      <c r="IJ44" s="108"/>
      <c r="IK44" s="108"/>
      <c r="IL44" s="108"/>
      <c r="IM44" s="108"/>
      <c r="IN44" s="108"/>
      <c r="IO44" s="108"/>
      <c r="IP44" s="108"/>
      <c r="IQ44" s="108"/>
      <c r="IR44" s="108"/>
      <c r="IS44" s="108"/>
      <c r="IT44" s="108"/>
      <c r="IU44" s="108"/>
      <c r="IV44" s="108"/>
    </row>
    <row r="45" s="153" customFormat="true" ht="17.25" customHeight="true" spans="222:256">
      <c r="HN45" s="108"/>
      <c r="HO45" s="108"/>
      <c r="HP45" s="108"/>
      <c r="HQ45" s="108"/>
      <c r="HR45" s="108"/>
      <c r="HS45" s="108"/>
      <c r="HT45" s="108"/>
      <c r="HU45" s="108"/>
      <c r="HV45" s="108"/>
      <c r="HW45" s="108"/>
      <c r="HX45" s="108"/>
      <c r="HY45" s="108"/>
      <c r="HZ45" s="108"/>
      <c r="IA45" s="108"/>
      <c r="IB45" s="108"/>
      <c r="IC45" s="108"/>
      <c r="ID45" s="108"/>
      <c r="IE45" s="108"/>
      <c r="IF45" s="108"/>
      <c r="IG45" s="108"/>
      <c r="IH45" s="108"/>
      <c r="II45" s="108"/>
      <c r="IJ45" s="108"/>
      <c r="IK45" s="108"/>
      <c r="IL45" s="108"/>
      <c r="IM45" s="108"/>
      <c r="IN45" s="108"/>
      <c r="IO45" s="108"/>
      <c r="IP45" s="108"/>
      <c r="IQ45" s="108"/>
      <c r="IR45" s="108"/>
      <c r="IS45" s="108"/>
      <c r="IT45" s="108"/>
      <c r="IU45" s="108"/>
      <c r="IV45" s="108"/>
    </row>
    <row r="46" s="153" customFormat="true" ht="17.25" customHeight="true" spans="222:256">
      <c r="HN46" s="108"/>
      <c r="HO46" s="108"/>
      <c r="HP46" s="108"/>
      <c r="HQ46" s="108"/>
      <c r="HR46" s="108"/>
      <c r="HS46" s="108"/>
      <c r="HT46" s="108"/>
      <c r="HU46" s="108"/>
      <c r="HV46" s="108"/>
      <c r="HW46" s="108"/>
      <c r="HX46" s="108"/>
      <c r="HY46" s="108"/>
      <c r="HZ46" s="108"/>
      <c r="IA46" s="108"/>
      <c r="IB46" s="108"/>
      <c r="IC46" s="108"/>
      <c r="ID46" s="108"/>
      <c r="IE46" s="108"/>
      <c r="IF46" s="108"/>
      <c r="IG46" s="108"/>
      <c r="IH46" s="108"/>
      <c r="II46" s="108"/>
      <c r="IJ46" s="108"/>
      <c r="IK46" s="108"/>
      <c r="IL46" s="108"/>
      <c r="IM46" s="108"/>
      <c r="IN46" s="108"/>
      <c r="IO46" s="108"/>
      <c r="IP46" s="108"/>
      <c r="IQ46" s="108"/>
      <c r="IR46" s="108"/>
      <c r="IS46" s="108"/>
      <c r="IT46" s="108"/>
      <c r="IU46" s="108"/>
      <c r="IV46" s="108"/>
    </row>
    <row r="47" s="153" customFormat="true" ht="17.25" customHeight="true" spans="222:256">
      <c r="HN47" s="108"/>
      <c r="HO47" s="108"/>
      <c r="HP47" s="108"/>
      <c r="HQ47" s="108"/>
      <c r="HR47" s="108"/>
      <c r="HS47" s="108"/>
      <c r="HT47" s="108"/>
      <c r="HU47" s="108"/>
      <c r="HV47" s="108"/>
      <c r="HW47" s="108"/>
      <c r="HX47" s="108"/>
      <c r="HY47" s="108"/>
      <c r="HZ47" s="108"/>
      <c r="IA47" s="108"/>
      <c r="IB47" s="108"/>
      <c r="IC47" s="108"/>
      <c r="ID47" s="108"/>
      <c r="IE47" s="108"/>
      <c r="IF47" s="108"/>
      <c r="IG47" s="108"/>
      <c r="IH47" s="108"/>
      <c r="II47" s="108"/>
      <c r="IJ47" s="108"/>
      <c r="IK47" s="108"/>
      <c r="IL47" s="108"/>
      <c r="IM47" s="108"/>
      <c r="IN47" s="108"/>
      <c r="IO47" s="108"/>
      <c r="IP47" s="108"/>
      <c r="IQ47" s="108"/>
      <c r="IR47" s="108"/>
      <c r="IS47" s="108"/>
      <c r="IT47" s="108"/>
      <c r="IU47" s="108"/>
      <c r="IV47" s="108"/>
    </row>
    <row r="48" s="153" customFormat="true" ht="19.5" customHeight="true" spans="222:256">
      <c r="HN48" s="108"/>
      <c r="HO48" s="108"/>
      <c r="HP48" s="108"/>
      <c r="HQ48" s="108"/>
      <c r="HR48" s="108"/>
      <c r="HS48" s="108"/>
      <c r="HT48" s="108"/>
      <c r="HU48" s="108"/>
      <c r="HV48" s="108"/>
      <c r="HW48" s="108"/>
      <c r="HX48" s="108"/>
      <c r="HY48" s="108"/>
      <c r="HZ48" s="108"/>
      <c r="IA48" s="108"/>
      <c r="IB48" s="108"/>
      <c r="IC48" s="108"/>
      <c r="ID48" s="108"/>
      <c r="IE48" s="108"/>
      <c r="IF48" s="108"/>
      <c r="IG48" s="108"/>
      <c r="IH48" s="108"/>
      <c r="II48" s="108"/>
      <c r="IJ48" s="108"/>
      <c r="IK48" s="108"/>
      <c r="IL48" s="108"/>
      <c r="IM48" s="108"/>
      <c r="IN48" s="108"/>
      <c r="IO48" s="108"/>
      <c r="IP48" s="108"/>
      <c r="IQ48" s="108"/>
      <c r="IR48" s="108"/>
      <c r="IS48" s="108"/>
      <c r="IT48" s="108"/>
      <c r="IU48" s="108"/>
      <c r="IV48" s="108"/>
    </row>
    <row r="49" s="153" customFormat="true" ht="21" customHeight="true" spans="222:256">
      <c r="HN49" s="108"/>
      <c r="HO49" s="108"/>
      <c r="HP49" s="108"/>
      <c r="HQ49" s="108"/>
      <c r="HR49" s="108"/>
      <c r="HS49" s="108"/>
      <c r="HT49" s="108"/>
      <c r="HU49" s="108"/>
      <c r="HV49" s="108"/>
      <c r="HW49" s="108"/>
      <c r="HX49" s="108"/>
      <c r="HY49" s="108"/>
      <c r="HZ49" s="108"/>
      <c r="IA49" s="108"/>
      <c r="IB49" s="108"/>
      <c r="IC49" s="108"/>
      <c r="ID49" s="108"/>
      <c r="IE49" s="108"/>
      <c r="IF49" s="108"/>
      <c r="IG49" s="108"/>
      <c r="IH49" s="108"/>
      <c r="II49" s="108"/>
      <c r="IJ49" s="108"/>
      <c r="IK49" s="108"/>
      <c r="IL49" s="108"/>
      <c r="IM49" s="108"/>
      <c r="IN49" s="108"/>
      <c r="IO49" s="108"/>
      <c r="IP49" s="108"/>
      <c r="IQ49" s="108"/>
      <c r="IR49" s="108"/>
      <c r="IS49" s="108"/>
      <c r="IT49" s="108"/>
      <c r="IU49" s="108"/>
      <c r="IV49" s="108"/>
    </row>
    <row r="50" s="153" customFormat="true" ht="18.75" customHeight="true" spans="222:256">
      <c r="HN50" s="108"/>
      <c r="HO50" s="108"/>
      <c r="HP50" s="108"/>
      <c r="HQ50" s="108"/>
      <c r="HR50" s="108"/>
      <c r="HS50" s="108"/>
      <c r="HT50" s="108"/>
      <c r="HU50" s="108"/>
      <c r="HV50" s="108"/>
      <c r="HW50" s="108"/>
      <c r="HX50" s="108"/>
      <c r="HY50" s="108"/>
      <c r="HZ50" s="108"/>
      <c r="IA50" s="108"/>
      <c r="IB50" s="108"/>
      <c r="IC50" s="108"/>
      <c r="ID50" s="108"/>
      <c r="IE50" s="108"/>
      <c r="IF50" s="108"/>
      <c r="IG50" s="108"/>
      <c r="IH50" s="108"/>
      <c r="II50" s="108"/>
      <c r="IJ50" s="108"/>
      <c r="IK50" s="108"/>
      <c r="IL50" s="108"/>
      <c r="IM50" s="108"/>
      <c r="IN50" s="108"/>
      <c r="IO50" s="108"/>
      <c r="IP50" s="108"/>
      <c r="IQ50" s="108"/>
      <c r="IR50" s="108"/>
      <c r="IS50" s="108"/>
      <c r="IT50" s="108"/>
      <c r="IU50" s="108"/>
      <c r="IV50" s="108"/>
    </row>
    <row r="51" s="153" customFormat="true" spans="222:256">
      <c r="HN51" s="108"/>
      <c r="HO51" s="108"/>
      <c r="HP51" s="108"/>
      <c r="HQ51" s="108"/>
      <c r="HR51" s="108"/>
      <c r="HS51" s="108"/>
      <c r="HT51" s="108"/>
      <c r="HU51" s="108"/>
      <c r="HV51" s="108"/>
      <c r="HW51" s="108"/>
      <c r="HX51" s="108"/>
      <c r="HY51" s="108"/>
      <c r="HZ51" s="108"/>
      <c r="IA51" s="108"/>
      <c r="IB51" s="108"/>
      <c r="IC51" s="108"/>
      <c r="ID51" s="108"/>
      <c r="IE51" s="108"/>
      <c r="IF51" s="108"/>
      <c r="IG51" s="108"/>
      <c r="IH51" s="108"/>
      <c r="II51" s="108"/>
      <c r="IJ51" s="108"/>
      <c r="IK51" s="108"/>
      <c r="IL51" s="108"/>
      <c r="IM51" s="108"/>
      <c r="IN51" s="108"/>
      <c r="IO51" s="108"/>
      <c r="IP51" s="108"/>
      <c r="IQ51" s="108"/>
      <c r="IR51" s="108"/>
      <c r="IS51" s="108"/>
      <c r="IT51" s="108"/>
      <c r="IU51" s="108"/>
      <c r="IV51" s="108"/>
    </row>
    <row r="52" s="153" customFormat="true" spans="3:256">
      <c r="C52" s="155"/>
      <c r="D52" s="156"/>
      <c r="E52" s="156"/>
      <c r="F52" s="156"/>
      <c r="G52" s="156"/>
      <c r="HN52" s="108"/>
      <c r="HO52" s="108"/>
      <c r="HP52" s="108"/>
      <c r="HQ52" s="108"/>
      <c r="HR52" s="108"/>
      <c r="HS52" s="108"/>
      <c r="HT52" s="108"/>
      <c r="HU52" s="108"/>
      <c r="HV52" s="108"/>
      <c r="HW52" s="108"/>
      <c r="HX52" s="108"/>
      <c r="HY52" s="108"/>
      <c r="HZ52" s="108"/>
      <c r="IA52" s="108"/>
      <c r="IB52" s="108"/>
      <c r="IC52" s="108"/>
      <c r="ID52" s="108"/>
      <c r="IE52" s="108"/>
      <c r="IF52" s="108"/>
      <c r="IG52" s="108"/>
      <c r="IH52" s="108"/>
      <c r="II52" s="108"/>
      <c r="IJ52" s="108"/>
      <c r="IK52" s="108"/>
      <c r="IL52" s="108"/>
      <c r="IM52" s="108"/>
      <c r="IN52" s="108"/>
      <c r="IO52" s="108"/>
      <c r="IP52" s="108"/>
      <c r="IQ52" s="108"/>
      <c r="IR52" s="108"/>
      <c r="IS52" s="108"/>
      <c r="IT52" s="108"/>
      <c r="IU52" s="108"/>
      <c r="IV52" s="108"/>
    </row>
    <row r="53" s="153" customFormat="true" spans="222:256">
      <c r="HN53" s="108"/>
      <c r="HO53" s="108"/>
      <c r="HP53" s="108"/>
      <c r="HQ53" s="108"/>
      <c r="HR53" s="108"/>
      <c r="HS53" s="108"/>
      <c r="HT53" s="108"/>
      <c r="HU53" s="108"/>
      <c r="HV53" s="108"/>
      <c r="HW53" s="108"/>
      <c r="HX53" s="108"/>
      <c r="HY53" s="108"/>
      <c r="HZ53" s="108"/>
      <c r="IA53" s="108"/>
      <c r="IB53" s="108"/>
      <c r="IC53" s="108"/>
      <c r="ID53" s="108"/>
      <c r="IE53" s="108"/>
      <c r="IF53" s="108"/>
      <c r="IG53" s="108"/>
      <c r="IH53" s="108"/>
      <c r="II53" s="108"/>
      <c r="IJ53" s="108"/>
      <c r="IK53" s="108"/>
      <c r="IL53" s="108"/>
      <c r="IM53" s="108"/>
      <c r="IN53" s="108"/>
      <c r="IO53" s="108"/>
      <c r="IP53" s="108"/>
      <c r="IQ53" s="108"/>
      <c r="IR53" s="108"/>
      <c r="IS53" s="108"/>
      <c r="IT53" s="108"/>
      <c r="IU53" s="108"/>
      <c r="IV53" s="108"/>
    </row>
    <row r="54" s="153" customFormat="true" spans="222:256">
      <c r="HN54" s="108"/>
      <c r="HO54" s="108"/>
      <c r="HP54" s="108"/>
      <c r="HQ54" s="108"/>
      <c r="HR54" s="108"/>
      <c r="HS54" s="108"/>
      <c r="HT54" s="108"/>
      <c r="HU54" s="108"/>
      <c r="HV54" s="108"/>
      <c r="HW54" s="108"/>
      <c r="HX54" s="108"/>
      <c r="HY54" s="108"/>
      <c r="HZ54" s="108"/>
      <c r="IA54" s="108"/>
      <c r="IB54" s="108"/>
      <c r="IC54" s="108"/>
      <c r="ID54" s="108"/>
      <c r="IE54" s="108"/>
      <c r="IF54" s="108"/>
      <c r="IG54" s="108"/>
      <c r="IH54" s="108"/>
      <c r="II54" s="108"/>
      <c r="IJ54" s="108"/>
      <c r="IK54" s="108"/>
      <c r="IL54" s="108"/>
      <c r="IM54" s="108"/>
      <c r="IN54" s="108"/>
      <c r="IO54" s="108"/>
      <c r="IP54" s="108"/>
      <c r="IQ54" s="108"/>
      <c r="IR54" s="108"/>
      <c r="IS54" s="108"/>
      <c r="IT54" s="108"/>
      <c r="IU54" s="108"/>
      <c r="IV54" s="108"/>
    </row>
    <row r="55" s="153" customFormat="true" spans="6:256">
      <c r="F55" s="156"/>
      <c r="G55" s="156"/>
      <c r="HN55" s="108"/>
      <c r="HO55" s="108"/>
      <c r="HP55" s="108"/>
      <c r="HQ55" s="108"/>
      <c r="HR55" s="108"/>
      <c r="HS55" s="108"/>
      <c r="HT55" s="108"/>
      <c r="HU55" s="108"/>
      <c r="HV55" s="108"/>
      <c r="HW55" s="108"/>
      <c r="HX55" s="108"/>
      <c r="HY55" s="108"/>
      <c r="HZ55" s="108"/>
      <c r="IA55" s="108"/>
      <c r="IB55" s="108"/>
      <c r="IC55" s="108"/>
      <c r="ID55" s="108"/>
      <c r="IE55" s="108"/>
      <c r="IF55" s="108"/>
      <c r="IG55" s="108"/>
      <c r="IH55" s="108"/>
      <c r="II55" s="108"/>
      <c r="IJ55" s="108"/>
      <c r="IK55" s="108"/>
      <c r="IL55" s="108"/>
      <c r="IM55" s="108"/>
      <c r="IN55" s="108"/>
      <c r="IO55" s="108"/>
      <c r="IP55" s="108"/>
      <c r="IQ55" s="108"/>
      <c r="IR55" s="108"/>
      <c r="IS55" s="108"/>
      <c r="IT55" s="108"/>
      <c r="IU55" s="108"/>
      <c r="IV55" s="108"/>
    </row>
  </sheetData>
  <mergeCells count="1">
    <mergeCell ref="B1:F1"/>
  </mergeCells>
  <pageMargins left="0.53" right="0.75" top="1.84" bottom="1" header="0.5" footer="0.5"/>
  <pageSetup paperSize="9" orientation="portrait" horizontalDpi="600" verticalDpi="18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34"/>
  <sheetViews>
    <sheetView topLeftCell="E1" workbookViewId="0">
      <selection activeCell="L22" sqref="L22"/>
    </sheetView>
  </sheetViews>
  <sheetFormatPr defaultColWidth="10.2857142857143" defaultRowHeight="15.75"/>
  <cols>
    <col min="1" max="1" width="8.28571428571429" style="108" hidden="true" customWidth="true"/>
    <col min="2" max="2" width="21.7142857142857" style="108" hidden="true" customWidth="true"/>
    <col min="3" max="3" width="12.1428571428571" style="110" hidden="true" customWidth="true"/>
    <col min="4" max="4" width="24" style="108" hidden="true" customWidth="true"/>
    <col min="5" max="5" width="0.142857142857143" style="108" customWidth="true"/>
    <col min="6" max="6" width="21.7142857142857" style="108" customWidth="true"/>
    <col min="7" max="8" width="12.1428571428571" style="110" customWidth="true"/>
    <col min="9" max="9" width="18.8571428571429" style="108" customWidth="true"/>
    <col min="10" max="10" width="12.4285714285714" style="108" customWidth="true"/>
    <col min="11" max="13" width="14.4285714285714" style="108"/>
    <col min="14" max="14" width="10.2857142857143" style="108"/>
    <col min="15" max="15" width="47.4285714285714" style="108" customWidth="true"/>
    <col min="16" max="19" width="10.2857142857143" style="108"/>
    <col min="20" max="21" width="11.8571428571429" style="108"/>
    <col min="22" max="16384" width="10.2857142857143" style="108"/>
  </cols>
  <sheetData>
    <row r="1" s="108" customFormat="true" ht="23" customHeight="true" spans="2:9">
      <c r="B1" s="111" t="s">
        <v>107</v>
      </c>
      <c r="C1" s="111"/>
      <c r="D1" s="111"/>
      <c r="F1" s="111" t="s">
        <v>107</v>
      </c>
      <c r="G1" s="111"/>
      <c r="H1" s="111"/>
      <c r="I1" s="111"/>
    </row>
    <row r="2" s="108" customFormat="true" ht="18" customHeight="true" spans="2:9">
      <c r="B2" s="111"/>
      <c r="C2" s="112" t="s">
        <v>108</v>
      </c>
      <c r="D2" s="112"/>
      <c r="F2" s="111"/>
      <c r="G2" s="133" t="s">
        <v>1</v>
      </c>
      <c r="H2" s="133"/>
      <c r="I2" s="133"/>
    </row>
    <row r="3" s="108" customFormat="true" ht="29.25" customHeight="true" spans="1:9">
      <c r="A3" s="113"/>
      <c r="B3" s="114" t="s">
        <v>2</v>
      </c>
      <c r="C3" s="115" t="s">
        <v>109</v>
      </c>
      <c r="D3" s="116" t="s">
        <v>4</v>
      </c>
      <c r="F3" s="134" t="s">
        <v>2</v>
      </c>
      <c r="G3" s="135" t="s">
        <v>110</v>
      </c>
      <c r="H3" s="136" t="s">
        <v>77</v>
      </c>
      <c r="I3" s="116" t="s">
        <v>4</v>
      </c>
    </row>
    <row r="4" s="108" customFormat="true" ht="18" customHeight="true" spans="1:9">
      <c r="A4" s="113"/>
      <c r="B4" s="117" t="s">
        <v>111</v>
      </c>
      <c r="C4" s="118"/>
      <c r="D4" s="119"/>
      <c r="F4" s="137" t="s">
        <v>111</v>
      </c>
      <c r="G4" s="138">
        <v>51</v>
      </c>
      <c r="H4" s="139">
        <v>46</v>
      </c>
      <c r="I4" s="148">
        <f t="shared" ref="I4:I16" si="0">(G4-H4)/H4*100</f>
        <v>10.8695652173913</v>
      </c>
    </row>
    <row r="5" s="108" customFormat="true" ht="18" customHeight="true" spans="1:9">
      <c r="A5" s="113"/>
      <c r="B5" s="117" t="s">
        <v>112</v>
      </c>
      <c r="C5" s="118"/>
      <c r="D5" s="120"/>
      <c r="F5" s="137" t="s">
        <v>112</v>
      </c>
      <c r="G5" s="138">
        <v>7</v>
      </c>
      <c r="H5" s="139">
        <v>5</v>
      </c>
      <c r="I5" s="148">
        <f t="shared" si="0"/>
        <v>40</v>
      </c>
    </row>
    <row r="6" s="108" customFormat="true" ht="18" customHeight="true" spans="1:12">
      <c r="A6" s="113"/>
      <c r="B6" s="117" t="s">
        <v>113</v>
      </c>
      <c r="C6" s="121"/>
      <c r="D6" s="122"/>
      <c r="F6" s="137" t="s">
        <v>113</v>
      </c>
      <c r="G6" s="140">
        <f>G5/G4*100</f>
        <v>13.7254901960784</v>
      </c>
      <c r="H6" s="140">
        <f>H5/H4*100</f>
        <v>10.8695652173913</v>
      </c>
      <c r="I6" s="148">
        <f>G6-H6</f>
        <v>2.85592497868713</v>
      </c>
      <c r="K6" s="149"/>
      <c r="L6" s="149"/>
    </row>
    <row r="7" s="108" customFormat="true" ht="18" customHeight="true" spans="1:9">
      <c r="A7" s="113"/>
      <c r="B7" s="123" t="s">
        <v>114</v>
      </c>
      <c r="C7" s="124"/>
      <c r="D7" s="125"/>
      <c r="E7" s="108">
        <v>647831</v>
      </c>
      <c r="F7" s="141" t="s">
        <v>114</v>
      </c>
      <c r="G7" s="142">
        <v>6895590.3</v>
      </c>
      <c r="H7" s="143">
        <v>7294840</v>
      </c>
      <c r="I7" s="148">
        <f t="shared" si="0"/>
        <v>-5.47304258900812</v>
      </c>
    </row>
    <row r="8" s="108" customFormat="true" ht="18" customHeight="true" spans="1:9">
      <c r="A8" s="113"/>
      <c r="B8" s="123" t="s">
        <v>115</v>
      </c>
      <c r="C8" s="124"/>
      <c r="D8" s="125"/>
      <c r="E8" s="108">
        <v>1083249</v>
      </c>
      <c r="F8" s="141" t="s">
        <v>115</v>
      </c>
      <c r="G8" s="144">
        <v>4664013.2</v>
      </c>
      <c r="H8" s="145">
        <v>4744769.2</v>
      </c>
      <c r="I8" s="148">
        <f t="shared" si="0"/>
        <v>-1.70200059467592</v>
      </c>
    </row>
    <row r="9" s="108" customFormat="true" ht="18" customHeight="true" spans="1:9">
      <c r="A9" s="113"/>
      <c r="B9" s="117" t="s">
        <v>116</v>
      </c>
      <c r="C9" s="124"/>
      <c r="D9" s="125"/>
      <c r="E9" s="108">
        <v>244085</v>
      </c>
      <c r="F9" s="137" t="s">
        <v>117</v>
      </c>
      <c r="G9" s="144">
        <v>139881.2</v>
      </c>
      <c r="H9" s="145">
        <v>138537.9</v>
      </c>
      <c r="I9" s="148">
        <f t="shared" si="0"/>
        <v>0.969626362172386</v>
      </c>
    </row>
    <row r="10" s="108" customFormat="true" ht="18" customHeight="true" spans="1:9">
      <c r="A10" s="113"/>
      <c r="B10" s="117" t="s">
        <v>118</v>
      </c>
      <c r="C10" s="124"/>
      <c r="D10" s="125"/>
      <c r="E10" s="108">
        <v>148407</v>
      </c>
      <c r="F10" s="137" t="s">
        <v>119</v>
      </c>
      <c r="G10" s="144">
        <v>71089.1</v>
      </c>
      <c r="H10" s="145">
        <v>52842.2</v>
      </c>
      <c r="I10" s="148">
        <f t="shared" si="0"/>
        <v>34.5309241477456</v>
      </c>
    </row>
    <row r="11" s="108" customFormat="true" ht="18" customHeight="true" spans="1:9">
      <c r="A11" s="113"/>
      <c r="B11" s="117" t="s">
        <v>120</v>
      </c>
      <c r="C11" s="124"/>
      <c r="D11" s="125"/>
      <c r="E11" s="108">
        <v>1036</v>
      </c>
      <c r="F11" s="137" t="s">
        <v>121</v>
      </c>
      <c r="G11" s="144">
        <v>974.8</v>
      </c>
      <c r="H11" s="145">
        <v>478.9</v>
      </c>
      <c r="I11" s="148">
        <f t="shared" si="0"/>
        <v>103.549801628733</v>
      </c>
    </row>
    <row r="12" s="108" customFormat="true" ht="18" customHeight="true" spans="1:9">
      <c r="A12" s="113"/>
      <c r="B12" s="123" t="s">
        <v>122</v>
      </c>
      <c r="C12" s="124"/>
      <c r="D12" s="125"/>
      <c r="E12" s="108">
        <v>6159</v>
      </c>
      <c r="F12" s="141" t="s">
        <v>122</v>
      </c>
      <c r="G12" s="144">
        <v>591.5</v>
      </c>
      <c r="H12" s="145">
        <v>558.1</v>
      </c>
      <c r="I12" s="148">
        <f t="shared" si="0"/>
        <v>5.98459057516574</v>
      </c>
    </row>
    <row r="13" s="108" customFormat="true" ht="18" customHeight="true" spans="1:19">
      <c r="A13" s="113"/>
      <c r="B13" s="123" t="s">
        <v>123</v>
      </c>
      <c r="C13" s="124"/>
      <c r="D13" s="125"/>
      <c r="E13" s="108">
        <v>8924</v>
      </c>
      <c r="F13" s="141" t="s">
        <v>123</v>
      </c>
      <c r="G13" s="144">
        <v>1614.6</v>
      </c>
      <c r="H13" s="145">
        <v>1323.2</v>
      </c>
      <c r="I13" s="148">
        <f t="shared" si="0"/>
        <v>22.0223700120919</v>
      </c>
      <c r="O13" s="151"/>
      <c r="P13" s="151"/>
      <c r="Q13" s="151"/>
      <c r="R13" s="151"/>
      <c r="S13" s="151"/>
    </row>
    <row r="14" s="108" customFormat="true" ht="18" customHeight="true" spans="1:19">
      <c r="A14" s="113"/>
      <c r="B14" s="123" t="s">
        <v>124</v>
      </c>
      <c r="C14" s="124"/>
      <c r="D14" s="125"/>
      <c r="F14" s="141" t="s">
        <v>124</v>
      </c>
      <c r="G14" s="144">
        <v>26789.9</v>
      </c>
      <c r="H14" s="145">
        <v>20988.9</v>
      </c>
      <c r="I14" s="148">
        <f t="shared" si="0"/>
        <v>27.6384184021078</v>
      </c>
      <c r="O14" s="151"/>
      <c r="P14" s="151"/>
      <c r="Q14" s="151"/>
      <c r="R14" s="151"/>
      <c r="S14" s="151"/>
    </row>
    <row r="15" s="108" customFormat="true" ht="18" customHeight="true" spans="1:9">
      <c r="A15" s="113"/>
      <c r="B15" s="123" t="s">
        <v>125</v>
      </c>
      <c r="C15" s="124"/>
      <c r="D15" s="125"/>
      <c r="F15" s="141" t="s">
        <v>125</v>
      </c>
      <c r="G15" s="144">
        <v>11511.3</v>
      </c>
      <c r="H15" s="145">
        <v>-36077</v>
      </c>
      <c r="I15" s="148">
        <f t="shared" si="0"/>
        <v>-131.907586550988</v>
      </c>
    </row>
    <row r="16" s="108" customFormat="true" ht="18" customHeight="true" spans="1:19">
      <c r="A16" s="113"/>
      <c r="B16" s="123" t="s">
        <v>126</v>
      </c>
      <c r="C16" s="124"/>
      <c r="D16" s="125"/>
      <c r="E16" s="108">
        <v>53817</v>
      </c>
      <c r="F16" s="141" t="s">
        <v>126</v>
      </c>
      <c r="G16" s="144">
        <v>38614.6</v>
      </c>
      <c r="H16" s="145">
        <v>62751.8</v>
      </c>
      <c r="I16" s="148">
        <f t="shared" si="0"/>
        <v>-38.4645540048254</v>
      </c>
      <c r="O16" s="151"/>
      <c r="P16" s="151"/>
      <c r="Q16" s="151"/>
      <c r="R16" s="151"/>
      <c r="S16" s="151"/>
    </row>
    <row r="17" s="108" customFormat="true" ht="18" customHeight="true" spans="1:19">
      <c r="A17" s="113"/>
      <c r="B17" s="117" t="s">
        <v>127</v>
      </c>
      <c r="C17" s="118"/>
      <c r="D17" s="125"/>
      <c r="F17" s="137" t="s">
        <v>127</v>
      </c>
      <c r="G17" s="146"/>
      <c r="H17" s="139"/>
      <c r="I17" s="148"/>
      <c r="O17" s="151"/>
      <c r="P17" s="151"/>
      <c r="Q17" s="151"/>
      <c r="R17" s="151"/>
      <c r="S17" s="151"/>
    </row>
    <row r="18" s="108" customFormat="true" ht="18" customHeight="true" spans="1:19">
      <c r="A18" s="113"/>
      <c r="B18" s="126" t="s">
        <v>128</v>
      </c>
      <c r="C18" s="118"/>
      <c r="D18" s="125"/>
      <c r="E18" s="108">
        <v>50715</v>
      </c>
      <c r="F18" s="113" t="s">
        <v>128</v>
      </c>
      <c r="G18" s="138">
        <v>38251.6</v>
      </c>
      <c r="H18" s="139">
        <v>62917.3</v>
      </c>
      <c r="I18" s="148">
        <f t="shared" ref="I18:I21" si="1">(G18-H18)/H18*100</f>
        <v>-39.2033669594849</v>
      </c>
      <c r="O18" s="151"/>
      <c r="P18" s="151"/>
      <c r="Q18" s="151"/>
      <c r="R18" s="151"/>
      <c r="S18" s="151"/>
    </row>
    <row r="19" s="108" customFormat="true" ht="18" customHeight="true" spans="1:21">
      <c r="A19" s="113"/>
      <c r="B19" s="126" t="s">
        <v>129</v>
      </c>
      <c r="C19" s="118"/>
      <c r="D19" s="125"/>
      <c r="E19" s="108">
        <v>4391</v>
      </c>
      <c r="F19" s="113" t="s">
        <v>129</v>
      </c>
      <c r="G19" s="138">
        <v>613.1</v>
      </c>
      <c r="H19" s="139">
        <v>230.2</v>
      </c>
      <c r="I19" s="148">
        <f t="shared" si="1"/>
        <v>166.333622936577</v>
      </c>
      <c r="J19" s="149"/>
      <c r="O19" s="151"/>
      <c r="P19" s="151"/>
      <c r="Q19" s="151"/>
      <c r="R19" s="151"/>
      <c r="S19" s="151"/>
      <c r="T19" s="151"/>
      <c r="U19" s="151"/>
    </row>
    <row r="20" s="108" customFormat="true" ht="18" customHeight="true" spans="1:21">
      <c r="A20" s="113"/>
      <c r="B20" s="126" t="s">
        <v>130</v>
      </c>
      <c r="C20" s="118"/>
      <c r="D20" s="125"/>
      <c r="E20" s="108">
        <v>-15992</v>
      </c>
      <c r="F20" s="113" t="s">
        <v>130</v>
      </c>
      <c r="G20" s="138">
        <v>-250.1</v>
      </c>
      <c r="H20" s="139">
        <v>-395.7</v>
      </c>
      <c r="I20" s="148">
        <f t="shared" si="1"/>
        <v>-36.7955521859995</v>
      </c>
      <c r="K20" s="150"/>
      <c r="L20" s="150"/>
      <c r="N20" s="150"/>
      <c r="O20" s="151"/>
      <c r="P20" s="151"/>
      <c r="Q20" s="151"/>
      <c r="R20" s="151"/>
      <c r="S20" s="151"/>
      <c r="T20" s="151"/>
      <c r="U20" s="151"/>
    </row>
    <row r="21" s="109" customFormat="true" ht="18" customHeight="true" spans="1:21">
      <c r="A21" s="127"/>
      <c r="B21" s="128" t="s">
        <v>131</v>
      </c>
      <c r="C21" s="129"/>
      <c r="D21" s="130"/>
      <c r="E21" s="109">
        <v>6936.3</v>
      </c>
      <c r="F21" s="147" t="s">
        <v>131</v>
      </c>
      <c r="G21" s="138">
        <v>1555.9</v>
      </c>
      <c r="H21" s="139">
        <v>1514.6</v>
      </c>
      <c r="I21" s="148">
        <f t="shared" si="1"/>
        <v>2.72679255248912</v>
      </c>
      <c r="J21" s="108"/>
      <c r="O21" s="152"/>
      <c r="P21" s="152"/>
      <c r="Q21" s="152"/>
      <c r="R21" s="152"/>
      <c r="S21" s="152"/>
      <c r="T21" s="108"/>
      <c r="U21" s="108"/>
    </row>
    <row r="22" s="108" customFormat="true" ht="53.25" customHeight="true" spans="2:21">
      <c r="B22" s="131" t="s">
        <v>132</v>
      </c>
      <c r="C22" s="131"/>
      <c r="D22" s="131"/>
      <c r="F22" s="131" t="s">
        <v>133</v>
      </c>
      <c r="G22" s="131"/>
      <c r="H22" s="131"/>
      <c r="I22" s="131"/>
      <c r="O22" s="151"/>
      <c r="P22" s="151"/>
      <c r="Q22" s="151"/>
      <c r="R22" s="151"/>
      <c r="S22" s="151"/>
      <c r="T22" s="151"/>
      <c r="U22" s="151"/>
    </row>
    <row r="23" s="108" customFormat="true" spans="2:21">
      <c r="B23" s="132" t="s">
        <v>134</v>
      </c>
      <c r="C23" s="132"/>
      <c r="D23" s="132"/>
      <c r="F23" s="132"/>
      <c r="G23" s="132"/>
      <c r="H23" s="132"/>
      <c r="I23" s="132"/>
      <c r="T23" s="151"/>
      <c r="U23" s="151"/>
    </row>
    <row r="24" s="108" customFormat="true" spans="3:21">
      <c r="C24" s="110"/>
      <c r="G24" s="110"/>
      <c r="H24" s="110"/>
      <c r="T24" s="151"/>
      <c r="U24" s="151"/>
    </row>
    <row r="25" s="108" customFormat="true" spans="3:21">
      <c r="C25" s="110"/>
      <c r="G25" s="110"/>
      <c r="H25" s="110"/>
      <c r="T25" s="151"/>
      <c r="U25" s="151"/>
    </row>
    <row r="26" s="108" customFormat="true" spans="3:21">
      <c r="C26" s="110"/>
      <c r="G26" s="110"/>
      <c r="H26" s="110"/>
      <c r="T26" s="151"/>
      <c r="U26" s="151"/>
    </row>
    <row r="27" s="108" customFormat="true" spans="3:21">
      <c r="C27" s="110"/>
      <c r="G27" s="110"/>
      <c r="H27" s="110"/>
      <c r="T27" s="151"/>
      <c r="U27" s="151"/>
    </row>
    <row r="28" s="108" customFormat="true" spans="3:21">
      <c r="C28" s="110"/>
      <c r="G28" s="110"/>
      <c r="H28" s="110"/>
      <c r="T28" s="151"/>
      <c r="U28" s="151"/>
    </row>
    <row r="29" s="108" customFormat="true" spans="3:21">
      <c r="C29" s="110"/>
      <c r="G29" s="110"/>
      <c r="H29" s="110"/>
      <c r="T29" s="151"/>
      <c r="U29" s="151"/>
    </row>
    <row r="30" s="108" customFormat="true" spans="3:21">
      <c r="C30" s="110"/>
      <c r="G30" s="110"/>
      <c r="H30" s="110"/>
      <c r="T30" s="151"/>
      <c r="U30" s="151"/>
    </row>
    <row r="31" s="108" customFormat="true" spans="3:21">
      <c r="C31" s="110"/>
      <c r="G31" s="110"/>
      <c r="H31" s="110"/>
      <c r="T31" s="151"/>
      <c r="U31" s="151"/>
    </row>
    <row r="32" s="108" customFormat="true" spans="3:21">
      <c r="C32" s="110"/>
      <c r="G32" s="110"/>
      <c r="H32" s="110"/>
      <c r="T32" s="151"/>
      <c r="U32" s="151"/>
    </row>
    <row r="33" s="108" customFormat="true" spans="3:21">
      <c r="C33" s="110"/>
      <c r="G33" s="110"/>
      <c r="H33" s="110"/>
      <c r="T33" s="151"/>
      <c r="U33" s="151"/>
    </row>
    <row r="34" s="108" customFormat="true" spans="3:21">
      <c r="C34" s="110"/>
      <c r="G34" s="110"/>
      <c r="H34" s="110"/>
      <c r="O34" s="151"/>
      <c r="P34" s="151"/>
      <c r="Q34" s="151"/>
      <c r="R34" s="151"/>
      <c r="S34" s="151"/>
      <c r="T34" s="151"/>
      <c r="U34" s="151"/>
    </row>
  </sheetData>
  <mergeCells count="8">
    <mergeCell ref="B1:D1"/>
    <mergeCell ref="F1:I1"/>
    <mergeCell ref="C2:D2"/>
    <mergeCell ref="G2:I2"/>
    <mergeCell ref="B22:D22"/>
    <mergeCell ref="F22:I22"/>
    <mergeCell ref="B23:D23"/>
    <mergeCell ref="F23:I23"/>
  </mergeCells>
  <pageMargins left="0.75" right="0.75" top="1" bottom="1" header="0.5" footer="0.5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H16"/>
  <sheetViews>
    <sheetView tabSelected="1" topLeftCell="B1" workbookViewId="0">
      <selection activeCell="O5" sqref="O5"/>
    </sheetView>
  </sheetViews>
  <sheetFormatPr defaultColWidth="10.2857142857143" defaultRowHeight="15.75" outlineLevelCol="7"/>
  <cols>
    <col min="1" max="1" width="10.2857142857143" style="91" hidden="true" customWidth="true"/>
    <col min="2" max="2" width="26.5714285714286" style="91" customWidth="true"/>
    <col min="3" max="3" width="21.5714285714286" style="91" customWidth="true"/>
    <col min="4" max="4" width="18" style="91" customWidth="true"/>
    <col min="5" max="5" width="18" style="91" hidden="true" customWidth="true"/>
    <col min="6" max="6" width="18" style="91" customWidth="true"/>
    <col min="7" max="8" width="10.7142857142857" style="91" hidden="true" customWidth="true"/>
    <col min="9" max="9" width="10.2857142857143" style="91" hidden="true" customWidth="true"/>
    <col min="10" max="10" width="10.7142857142857" style="91"/>
    <col min="11" max="16384" width="10.2857142857143" style="91"/>
  </cols>
  <sheetData>
    <row r="1" s="91" customFormat="true" ht="40.5" customHeight="true" spans="2:6">
      <c r="B1" s="92" t="s">
        <v>135</v>
      </c>
      <c r="C1" s="92"/>
      <c r="D1" s="92"/>
      <c r="E1" s="92"/>
      <c r="F1" s="92"/>
    </row>
    <row r="2" s="91" customFormat="true" ht="26.25" customHeight="true" spans="2:6">
      <c r="B2" s="93" t="s">
        <v>2</v>
      </c>
      <c r="C2" s="94" t="s">
        <v>75</v>
      </c>
      <c r="D2" s="94" t="s">
        <v>3</v>
      </c>
      <c r="E2" s="94" t="s">
        <v>77</v>
      </c>
      <c r="F2" s="102" t="s">
        <v>136</v>
      </c>
    </row>
    <row r="3" s="91" customFormat="true" ht="26.25" customHeight="true" spans="2:6">
      <c r="B3" s="95" t="s">
        <v>137</v>
      </c>
      <c r="C3" s="94" t="s">
        <v>138</v>
      </c>
      <c r="D3" s="96">
        <v>26005.13</v>
      </c>
      <c r="E3" s="97"/>
      <c r="F3" s="102">
        <v>-2.98</v>
      </c>
    </row>
    <row r="4" s="91" customFormat="true" ht="26.25" customHeight="true" spans="2:6">
      <c r="B4" s="95" t="s">
        <v>9</v>
      </c>
      <c r="C4" s="94" t="s">
        <v>138</v>
      </c>
      <c r="D4" s="96">
        <v>23353.34</v>
      </c>
      <c r="E4" s="97"/>
      <c r="F4" s="103">
        <v>-2.67</v>
      </c>
    </row>
    <row r="5" s="91" customFormat="true" ht="26.25" customHeight="true" spans="2:6">
      <c r="B5" s="95" t="s">
        <v>13</v>
      </c>
      <c r="C5" s="94" t="s">
        <v>138</v>
      </c>
      <c r="D5" s="96" t="s">
        <v>139</v>
      </c>
      <c r="E5" s="96"/>
      <c r="F5" s="104" t="s">
        <v>139</v>
      </c>
    </row>
    <row r="6" s="91" customFormat="true" ht="26.25" customHeight="true" spans="2:6">
      <c r="B6" s="95" t="s">
        <v>14</v>
      </c>
      <c r="C6" s="94" t="s">
        <v>138</v>
      </c>
      <c r="D6" s="96">
        <v>2269.54</v>
      </c>
      <c r="E6" s="97"/>
      <c r="F6" s="103">
        <v>-5.5</v>
      </c>
    </row>
    <row r="7" s="91" customFormat="true" ht="26.25" customHeight="true" spans="2:6">
      <c r="B7" s="95" t="s">
        <v>15</v>
      </c>
      <c r="C7" s="94" t="s">
        <v>138</v>
      </c>
      <c r="D7" s="96">
        <v>382.25</v>
      </c>
      <c r="E7" s="97"/>
      <c r="F7" s="103">
        <v>-6.12</v>
      </c>
    </row>
    <row r="8" s="91" customFormat="true" ht="26.25" customHeight="true" spans="2:6">
      <c r="B8" s="95" t="s">
        <v>16</v>
      </c>
      <c r="C8" s="94" t="s">
        <v>138</v>
      </c>
      <c r="D8" s="96" t="s">
        <v>139</v>
      </c>
      <c r="E8" s="97"/>
      <c r="F8" s="105" t="s">
        <v>139</v>
      </c>
    </row>
    <row r="9" s="91" customFormat="true" ht="26.25" customHeight="true" spans="2:7">
      <c r="B9" s="95" t="s">
        <v>140</v>
      </c>
      <c r="C9" s="94" t="s">
        <v>141</v>
      </c>
      <c r="D9" s="97">
        <v>13.95</v>
      </c>
      <c r="E9" s="106"/>
      <c r="F9" s="103">
        <f>D9-0.92</f>
        <v>13.03</v>
      </c>
      <c r="G9" s="91">
        <f>D9-38.2</f>
        <v>-24.25</v>
      </c>
    </row>
    <row r="10" s="91" customFormat="true" ht="26.25" customHeight="true" spans="2:8">
      <c r="B10" s="95" t="s">
        <v>9</v>
      </c>
      <c r="C10" s="94" t="s">
        <v>141</v>
      </c>
      <c r="D10" s="97">
        <v>9.53</v>
      </c>
      <c r="E10" s="106"/>
      <c r="F10" s="103">
        <f>D10-0.04</f>
        <v>9.49</v>
      </c>
      <c r="G10" s="91">
        <f>D10-24.8</f>
        <v>-15.27</v>
      </c>
      <c r="H10" s="91">
        <f>D10-2.42</f>
        <v>7.11</v>
      </c>
    </row>
    <row r="11" s="91" customFormat="true" ht="26.25" customHeight="true" spans="2:6">
      <c r="B11" s="95" t="s">
        <v>13</v>
      </c>
      <c r="C11" s="94" t="s">
        <v>141</v>
      </c>
      <c r="D11" s="97" t="s">
        <v>139</v>
      </c>
      <c r="E11" s="96"/>
      <c r="F11" s="104" t="s">
        <v>139</v>
      </c>
    </row>
    <row r="12" s="91" customFormat="true" ht="26.25" customHeight="true" spans="2:8">
      <c r="B12" s="95" t="s">
        <v>14</v>
      </c>
      <c r="C12" s="94" t="s">
        <v>141</v>
      </c>
      <c r="D12" s="97">
        <v>24.79</v>
      </c>
      <c r="E12" s="106"/>
      <c r="F12" s="103">
        <f>D12-13.19</f>
        <v>11.6</v>
      </c>
      <c r="G12" s="91">
        <f>D12-49.6</f>
        <v>-24.81</v>
      </c>
      <c r="H12" s="91">
        <f>D12-53.02</f>
        <v>-28.23</v>
      </c>
    </row>
    <row r="13" s="91" customFormat="true" ht="26.25" customHeight="true" spans="2:8">
      <c r="B13" s="95" t="s">
        <v>15</v>
      </c>
      <c r="C13" s="94" t="s">
        <v>141</v>
      </c>
      <c r="D13" s="97">
        <v>37.8</v>
      </c>
      <c r="E13" s="106"/>
      <c r="F13" s="103">
        <f>D13--17.35</f>
        <v>55.15</v>
      </c>
      <c r="G13" s="91">
        <f>D13-15.7</f>
        <v>22.1</v>
      </c>
      <c r="H13" s="91">
        <f>0.19-9.12</f>
        <v>-8.93</v>
      </c>
    </row>
    <row r="14" s="91" customFormat="true" ht="26.25" customHeight="true" spans="2:6">
      <c r="B14" s="95" t="s">
        <v>16</v>
      </c>
      <c r="C14" s="94" t="s">
        <v>141</v>
      </c>
      <c r="D14" s="97" t="s">
        <v>139</v>
      </c>
      <c r="E14" s="96"/>
      <c r="F14" s="104" t="s">
        <v>139</v>
      </c>
    </row>
    <row r="15" s="91" customFormat="true" spans="2:6">
      <c r="B15" s="98" t="s">
        <v>142</v>
      </c>
      <c r="C15" s="99"/>
      <c r="D15" s="100"/>
      <c r="E15" s="107"/>
      <c r="F15" s="107"/>
    </row>
    <row r="16" s="91" customFormat="true" spans="2:2">
      <c r="B16" s="101" t="s">
        <v>143</v>
      </c>
    </row>
  </sheetData>
  <mergeCells count="1">
    <mergeCell ref="B1:F1"/>
  </mergeCells>
  <pageMargins left="0.75" right="0.75" top="1" bottom="1" header="0.5" footer="0.5"/>
  <pageSetup paperSize="9" orientation="portrait" horizontalDpi="600" verticalDpi="6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2"/>
  <sheetViews>
    <sheetView topLeftCell="A2" workbookViewId="0">
      <selection activeCell="J20" sqref="J20"/>
    </sheetView>
  </sheetViews>
  <sheetFormatPr defaultColWidth="10.2857142857143" defaultRowHeight="15.75" outlineLevelCol="1"/>
  <cols>
    <col min="1" max="1" width="39.4285714285714" style="72" customWidth="true"/>
    <col min="2" max="2" width="37.5714285714286" style="73" customWidth="true"/>
    <col min="3" max="16384" width="10.2857142857143" style="72"/>
  </cols>
  <sheetData>
    <row r="1" s="72" customFormat="true" hidden="true" spans="2:2">
      <c r="B1" s="73"/>
    </row>
    <row r="2" s="72" customFormat="true" ht="34" customHeight="true" spans="1:2">
      <c r="A2" s="74" t="s">
        <v>144</v>
      </c>
      <c r="B2" s="75"/>
    </row>
    <row r="3" s="72" customFormat="true" ht="20" customHeight="true" spans="1:2">
      <c r="A3" s="76" t="s">
        <v>2</v>
      </c>
      <c r="B3" s="77" t="s">
        <v>4</v>
      </c>
    </row>
    <row r="4" s="72" customFormat="true" ht="20" customHeight="true" spans="1:2">
      <c r="A4" s="78" t="s">
        <v>145</v>
      </c>
      <c r="B4" s="79">
        <v>11.1</v>
      </c>
    </row>
    <row r="5" s="72" customFormat="true" ht="20" customHeight="true" spans="1:2">
      <c r="A5" s="78" t="s">
        <v>146</v>
      </c>
      <c r="B5" s="79">
        <v>23.8</v>
      </c>
    </row>
    <row r="6" s="72" customFormat="true" ht="20" customHeight="true" spans="1:2">
      <c r="A6" s="80" t="s">
        <v>147</v>
      </c>
      <c r="B6" s="79"/>
    </row>
    <row r="7" s="72" customFormat="true" ht="20" customHeight="true" spans="1:2">
      <c r="A7" s="81" t="s">
        <v>148</v>
      </c>
      <c r="B7" s="79">
        <v>10.9</v>
      </c>
    </row>
    <row r="8" s="72" customFormat="true" ht="20" customHeight="true" spans="1:2">
      <c r="A8" s="82" t="s">
        <v>149</v>
      </c>
      <c r="B8" s="73">
        <v>5.4</v>
      </c>
    </row>
    <row r="9" s="72" customFormat="true" ht="20" customHeight="true" spans="1:2">
      <c r="A9" s="82" t="s">
        <v>150</v>
      </c>
      <c r="B9" s="79">
        <v>11.2</v>
      </c>
    </row>
    <row r="10" s="72" customFormat="true" ht="20" customHeight="true" spans="1:2">
      <c r="A10" s="83" t="s">
        <v>151</v>
      </c>
      <c r="B10" s="79">
        <v>28.8</v>
      </c>
    </row>
    <row r="11" s="72" customFormat="true" ht="20" customHeight="true" spans="1:2">
      <c r="A11" s="84" t="s">
        <v>152</v>
      </c>
      <c r="B11" s="79"/>
    </row>
    <row r="12" s="72" customFormat="true" ht="20" customHeight="true" spans="1:2">
      <c r="A12" s="82" t="s">
        <v>153</v>
      </c>
      <c r="B12" s="85">
        <v>35.5</v>
      </c>
    </row>
    <row r="13" s="72" customFormat="true" ht="20" customHeight="true" spans="1:2">
      <c r="A13" s="82" t="s">
        <v>154</v>
      </c>
      <c r="B13" s="85">
        <v>11.7</v>
      </c>
    </row>
    <row r="14" s="72" customFormat="true" ht="20" customHeight="true" spans="1:2">
      <c r="A14" s="82" t="s">
        <v>155</v>
      </c>
      <c r="B14" s="85">
        <v>11.7</v>
      </c>
    </row>
    <row r="15" s="72" customFormat="true" ht="20" customHeight="true" spans="1:2">
      <c r="A15" s="82" t="s">
        <v>156</v>
      </c>
      <c r="B15" s="85">
        <v>2.9</v>
      </c>
    </row>
    <row r="16" s="72" customFormat="true" ht="20" customHeight="true" spans="1:2">
      <c r="A16" s="80" t="s">
        <v>157</v>
      </c>
      <c r="B16" s="79"/>
    </row>
    <row r="17" s="72" customFormat="true" ht="20" customHeight="true" spans="1:2">
      <c r="A17" s="86" t="s">
        <v>158</v>
      </c>
      <c r="B17" s="79">
        <v>7.1</v>
      </c>
    </row>
    <row r="18" s="72" customFormat="true" ht="20" customHeight="true" spans="1:2">
      <c r="A18" s="86" t="s">
        <v>159</v>
      </c>
      <c r="B18" s="79">
        <v>8.5</v>
      </c>
    </row>
    <row r="19" s="72" customFormat="true" ht="20" customHeight="true" spans="1:2">
      <c r="A19" s="86" t="s">
        <v>160</v>
      </c>
      <c r="B19" s="79">
        <v>-48.2</v>
      </c>
    </row>
    <row r="20" s="72" customFormat="true" ht="20" customHeight="true" spans="1:2">
      <c r="A20" s="86" t="s">
        <v>161</v>
      </c>
      <c r="B20" s="79">
        <v>154.2</v>
      </c>
    </row>
    <row r="21" s="72" customFormat="true" ht="20" customHeight="true" spans="1:2">
      <c r="A21" s="87" t="s">
        <v>162</v>
      </c>
      <c r="B21" s="88">
        <v>39.2</v>
      </c>
    </row>
    <row r="22" s="72" customFormat="true" ht="48" customHeight="true" spans="1:2">
      <c r="A22" s="89" t="s">
        <v>163</v>
      </c>
      <c r="B22" s="90"/>
    </row>
  </sheetData>
  <mergeCells count="2">
    <mergeCell ref="A2:B2"/>
    <mergeCell ref="A22:B22"/>
  </mergeCells>
  <pageMargins left="0.63" right="0.72" top="0.87" bottom="0.75" header="0.56" footer="0.5"/>
  <pageSetup paperSize="9" orientation="portrait" horizontalDpi="600" verticalDpi="6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4"/>
  <sheetViews>
    <sheetView workbookViewId="0">
      <selection activeCell="I11" sqref="I11"/>
    </sheetView>
  </sheetViews>
  <sheetFormatPr defaultColWidth="10.2857142857143" defaultRowHeight="22.5" customHeight="true"/>
  <cols>
    <col min="1" max="1" width="20.8571428571429" style="24" customWidth="true"/>
    <col min="2" max="4" width="20.5714285714286" style="46" customWidth="true"/>
    <col min="5" max="32" width="10.2857142857143" style="24"/>
    <col min="33" max="16384" width="11.7142857142857" style="24"/>
  </cols>
  <sheetData>
    <row r="1" customHeight="true" spans="1:10">
      <c r="A1" s="49" t="s">
        <v>164</v>
      </c>
      <c r="B1" s="49"/>
      <c r="C1" s="49"/>
      <c r="D1" s="49"/>
      <c r="E1" s="62"/>
      <c r="F1" s="62"/>
      <c r="G1" s="62"/>
      <c r="H1" s="62"/>
      <c r="I1" s="62"/>
      <c r="J1" s="62"/>
    </row>
    <row r="2" customHeight="true" spans="4:6">
      <c r="D2" s="50" t="s">
        <v>1</v>
      </c>
      <c r="E2" s="46"/>
      <c r="F2" s="46"/>
    </row>
    <row r="3" customHeight="true" spans="1:4">
      <c r="A3" s="51"/>
      <c r="B3" s="52" t="s">
        <v>76</v>
      </c>
      <c r="C3" s="52" t="s">
        <v>165</v>
      </c>
      <c r="D3" s="54" t="s">
        <v>4</v>
      </c>
    </row>
    <row r="4" customHeight="true" spans="1:4">
      <c r="A4" s="65" t="s">
        <v>166</v>
      </c>
      <c r="B4" s="66">
        <v>68754.6</v>
      </c>
      <c r="C4" s="66">
        <v>59180.4</v>
      </c>
      <c r="D4" s="67">
        <v>16.177991362005</v>
      </c>
    </row>
    <row r="5" customHeight="true" spans="1:4">
      <c r="A5" s="51" t="s">
        <v>167</v>
      </c>
      <c r="B5" s="52"/>
      <c r="C5" s="52"/>
      <c r="D5" s="67"/>
    </row>
    <row r="6" customHeight="true" spans="1:4">
      <c r="A6" s="51" t="s">
        <v>168</v>
      </c>
      <c r="B6" s="68">
        <v>62898.7</v>
      </c>
      <c r="C6" s="68">
        <v>51937.7</v>
      </c>
      <c r="D6" s="67">
        <v>21.1041305256105</v>
      </c>
    </row>
    <row r="7" customHeight="true" spans="1:4">
      <c r="A7" s="51" t="s">
        <v>169</v>
      </c>
      <c r="B7" s="68">
        <v>5855.9</v>
      </c>
      <c r="C7" s="68">
        <v>7242.7</v>
      </c>
      <c r="D7" s="67">
        <v>-19.1475554696453</v>
      </c>
    </row>
    <row r="8" customHeight="true" spans="1:4">
      <c r="A8" s="51" t="s">
        <v>170</v>
      </c>
      <c r="B8" s="68"/>
      <c r="C8" s="68"/>
      <c r="D8" s="67"/>
    </row>
    <row r="9" customHeight="true" spans="1:4">
      <c r="A9" s="51" t="s">
        <v>171</v>
      </c>
      <c r="B9" s="68">
        <v>56515.9</v>
      </c>
      <c r="C9" s="68">
        <v>49099.1</v>
      </c>
      <c r="D9" s="67">
        <v>15.1057758696188</v>
      </c>
    </row>
    <row r="10" customHeight="true" spans="1:4">
      <c r="A10" s="51" t="s">
        <v>172</v>
      </c>
      <c r="B10" s="69" t="s">
        <v>96</v>
      </c>
      <c r="C10" s="69" t="s">
        <v>96</v>
      </c>
      <c r="D10" s="67"/>
    </row>
    <row r="11" customHeight="true" spans="1:4">
      <c r="A11" s="51" t="s">
        <v>173</v>
      </c>
      <c r="B11" s="68">
        <v>1999.5</v>
      </c>
      <c r="C11" s="68">
        <v>1742.5</v>
      </c>
      <c r="D11" s="67">
        <v>14.7489239598278</v>
      </c>
    </row>
    <row r="12" customHeight="true" spans="1:4">
      <c r="A12" s="51" t="s">
        <v>174</v>
      </c>
      <c r="B12" s="69">
        <v>9933.8</v>
      </c>
      <c r="C12" s="69">
        <v>8040.9</v>
      </c>
      <c r="D12" s="67">
        <v>23.5408971632529</v>
      </c>
    </row>
    <row r="13" customHeight="true" spans="1:4">
      <c r="A13" s="51" t="s">
        <v>175</v>
      </c>
      <c r="B13" s="69">
        <v>305.4</v>
      </c>
      <c r="C13" s="69">
        <v>297.9</v>
      </c>
      <c r="D13" s="70">
        <v>2.51762336354481</v>
      </c>
    </row>
    <row r="14" customHeight="true" spans="1:4">
      <c r="A14" s="65" t="s">
        <v>176</v>
      </c>
      <c r="B14" s="71">
        <v>29412.3</v>
      </c>
      <c r="C14" s="71">
        <v>25608.6</v>
      </c>
      <c r="D14" s="67">
        <v>14.8532133736323</v>
      </c>
    </row>
    <row r="15" customHeight="true" spans="1:4">
      <c r="A15" s="51" t="s">
        <v>167</v>
      </c>
      <c r="B15" s="68"/>
      <c r="C15" s="68"/>
      <c r="D15" s="67"/>
    </row>
    <row r="16" customHeight="true" spans="1:4">
      <c r="A16" s="51" t="s">
        <v>168</v>
      </c>
      <c r="B16" s="68">
        <v>23853.7</v>
      </c>
      <c r="C16" s="69">
        <v>18614</v>
      </c>
      <c r="D16" s="70">
        <v>28.1492425056409</v>
      </c>
    </row>
    <row r="17" customHeight="true" spans="1:4">
      <c r="A17" s="51" t="s">
        <v>169</v>
      </c>
      <c r="B17" s="68">
        <v>5558.6</v>
      </c>
      <c r="C17" s="68">
        <v>6994.6</v>
      </c>
      <c r="D17" s="67">
        <v>-20.5301232379264</v>
      </c>
    </row>
    <row r="18" customHeight="true" spans="1:4">
      <c r="A18" s="51" t="s">
        <v>170</v>
      </c>
      <c r="B18" s="68"/>
      <c r="C18" s="68"/>
      <c r="D18" s="67"/>
    </row>
    <row r="19" customHeight="true" spans="1:4">
      <c r="A19" s="51" t="s">
        <v>171</v>
      </c>
      <c r="B19" s="68">
        <v>27388.9</v>
      </c>
      <c r="C19" s="68">
        <v>22798.1</v>
      </c>
      <c r="D19" s="67">
        <v>20.1367657831135</v>
      </c>
    </row>
    <row r="20" customHeight="true" spans="1:4">
      <c r="A20" s="51" t="s">
        <v>172</v>
      </c>
      <c r="B20" s="70" t="s">
        <v>96</v>
      </c>
      <c r="C20" s="70" t="s">
        <v>96</v>
      </c>
      <c r="D20" s="70" t="s">
        <v>96</v>
      </c>
    </row>
    <row r="21" customHeight="true" spans="1:4">
      <c r="A21" s="51" t="s">
        <v>173</v>
      </c>
      <c r="B21" s="68">
        <v>1718</v>
      </c>
      <c r="C21" s="68">
        <v>1494.4</v>
      </c>
      <c r="D21" s="67">
        <v>14.9625267665953</v>
      </c>
    </row>
    <row r="22" customHeight="true" spans="1:4">
      <c r="A22" s="51" t="s">
        <v>174</v>
      </c>
      <c r="B22" s="69" t="s">
        <v>96</v>
      </c>
      <c r="C22" s="69">
        <v>1018.2</v>
      </c>
      <c r="D22" s="67" t="s">
        <v>96</v>
      </c>
    </row>
    <row r="23" customHeight="true" spans="1:4">
      <c r="A23" s="51" t="s">
        <v>175</v>
      </c>
      <c r="B23" s="69">
        <v>305.4</v>
      </c>
      <c r="C23" s="69">
        <v>297.9</v>
      </c>
      <c r="D23" s="70">
        <v>2.51762336354481</v>
      </c>
    </row>
    <row r="24" s="47" customFormat="true" customHeight="true" spans="1:4">
      <c r="A24" s="47" t="s">
        <v>177</v>
      </c>
      <c r="B24" s="61"/>
      <c r="C24" s="61"/>
      <c r="D24" s="61"/>
    </row>
  </sheetData>
  <mergeCells count="1">
    <mergeCell ref="A1:D1"/>
  </mergeCells>
  <pageMargins left="0.75" right="0.75" top="1" bottom="1" header="0.5" footer="0.5"/>
  <pageSetup paperSize="9" orientation="portrait" horizontalDpi="600" vertic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微软(中国)有限公司</Company>
  <Application>Microsoft Excel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GDP</vt:lpstr>
      <vt:lpstr>农业总产值增加值</vt:lpstr>
      <vt:lpstr>工业增加值</vt:lpstr>
      <vt:lpstr>工业总产值</vt:lpstr>
      <vt:lpstr>主要工业 产品产量</vt:lpstr>
      <vt:lpstr>规模以上工业企业经济效益</vt:lpstr>
      <vt:lpstr>规模以上工业企业能源消费</vt:lpstr>
      <vt:lpstr>固定资产投资</vt:lpstr>
      <vt:lpstr>批零业</vt:lpstr>
      <vt:lpstr>住餐业</vt:lpstr>
      <vt:lpstr>零售总额</vt:lpstr>
      <vt:lpstr>财政</vt:lpstr>
      <vt:lpstr>金融</vt:lpstr>
      <vt:lpstr>运输邮电</vt:lpstr>
      <vt:lpstr>人民生活</vt:lpstr>
      <vt:lpstr>价格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王玉刚(拟稿)</dc:creator>
  <cp:lastModifiedBy>user</cp:lastModifiedBy>
  <dcterms:created xsi:type="dcterms:W3CDTF">2018-03-07T02:31:00Z</dcterms:created>
  <cp:lastPrinted>2022-04-24T08:20:00Z</cp:lastPrinted>
  <dcterms:modified xsi:type="dcterms:W3CDTF">2023-05-04T08:52:25Z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2052-11.8.2.10337</vt:lpwstr>
  </property>
</Properties>
</file>